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Finance Documents\Clergy Compensation\Congregational Reports\2022-2023 Updated Worksheet\"/>
    </mc:Choice>
  </mc:AlternateContent>
  <bookViews>
    <workbookView xWindow="0" yWindow="0" windowWidth="20480" windowHeight="7480"/>
  </bookViews>
  <sheets>
    <sheet name="Entry Form" sheetId="1" r:id="rId1"/>
    <sheet name="Benefit Premiums" sheetId="2" r:id="rId2"/>
    <sheet name="FT Comp Chart &amp; Definitions" sheetId="6" r:id="rId3"/>
    <sheet name="Password" sheetId="5" state="hidden" r:id="rId4"/>
  </sheets>
  <definedNames>
    <definedName name="_2011_Cash_Stipend" comment="&gt;33092">#REF!</definedName>
    <definedName name="Insured" localSheetId="2">'Benefit Premiums'!#REF!</definedName>
    <definedName name="Insured">'Benefit Premiums'!#REF!</definedName>
    <definedName name="_xlnm.Print_Area" localSheetId="1">'Benefit Premiums'!$A$1:$O$48</definedName>
    <definedName name="_xlnm.Print_Area" localSheetId="0">'Entry Form'!$A$2:$L$49</definedName>
    <definedName name="_xlnm.Print_Area" localSheetId="2">'FT Comp Chart &amp; Definitions'!$A$1:$J$74</definedName>
    <definedName name="Z_59B7FD3A_22DC_412F_A2DA_BF6F2F967EE8_.wvu.Cols" localSheetId="1" hidden="1">'Benefit Premiums'!#REF!</definedName>
    <definedName name="Z_59B7FD3A_22DC_412F_A2DA_BF6F2F967EE8_.wvu.PrintArea" localSheetId="0" hidden="1">'Entry Form'!$A$3:$L$82</definedName>
    <definedName name="Z_59B7FD3A_22DC_412F_A2DA_BF6F2F967EE8_.wvu.PrintArea" localSheetId="2" hidden="1">'FT Comp Chart &amp; Definitions'!$A$1:$L$64</definedName>
    <definedName name="Z_A765F8A1_EA9F_47A4_98E7_BABDC0610B6C_.wvu.Cols" localSheetId="1" hidden="1">'Benefit Premiums'!#REF!</definedName>
    <definedName name="Z_A765F8A1_EA9F_47A4_98E7_BABDC0610B6C_.wvu.PrintArea" localSheetId="0" hidden="1">'Entry Form'!$A$3:$L$82</definedName>
    <definedName name="Z_A765F8A1_EA9F_47A4_98E7_BABDC0610B6C_.wvu.PrintArea" localSheetId="2" hidden="1">'FT Comp Chart &amp; Definitions'!$A$1:$L$64</definedName>
    <definedName name="Z_DD2D1DE9_DC61_494D_8692_2464FDBCF83B_.wvu.Cols" localSheetId="1" hidden="1">'Benefit Premiums'!#REF!</definedName>
    <definedName name="Z_DD2D1DE9_DC61_494D_8692_2464FDBCF83B_.wvu.PrintArea" localSheetId="0" hidden="1">'Entry Form'!$A$3:$L$80</definedName>
    <definedName name="Z_DD2D1DE9_DC61_494D_8692_2464FDBCF83B_.wvu.PrintArea" localSheetId="2" hidden="1">'FT Comp Chart &amp; Definitions'!$A$1:$L$62</definedName>
    <definedName name="Z_F092CCFA_CA6F_46CA_ACC2_4C39AB452B0D_.wvu.PrintArea" localSheetId="0" hidden="1">'Entry Form'!$A$3:$L$80</definedName>
    <definedName name="Z_F092CCFA_CA6F_46CA_ACC2_4C39AB452B0D_.wvu.PrintArea" localSheetId="2" hidden="1">'FT Comp Chart &amp; Definitions'!$A$1:$L$62</definedName>
  </definedNames>
  <calcPr calcId="162913"/>
  <customWorkbookViews>
    <customWorkbookView name="Valerie Balling - Personal View" guid="{F092CCFA-CA6F-46CA-ACC2-4C39AB452B0D}" mergeInterval="0" personalView="1" maximized="1" xWindow="-11" yWindow="-11" windowWidth="2182" windowHeight="1402" activeSheetId="2"/>
    <customWorkbookView name="Kirk Bonamici - Personal View" guid="{DD2D1DE9-DC61-494D-8692-2464FDBCF83B}" mergeInterval="0" personalView="1" maximized="1" xWindow="1" yWindow="1" windowWidth="1596" windowHeight="670" activeSheetId="1"/>
    <customWorkbookView name="User - Personal View" guid="{59B7FD3A-22DC-412F-A2DA-BF6F2F967EE8}" mergeInterval="0" personalView="1" maximized="1" windowWidth="1020" windowHeight="549" activeSheetId="1"/>
    <customWorkbookView name="Fr. Hubbard - Personal View" guid="{A765F8A1-EA9F-47A4-98E7-BABDC0610B6C}" mergeInterval="0" personalView="1" maximized="1" xWindow="1" yWindow="1" windowWidth="1436" windowHeight="680" activeSheetId="1"/>
  </customWorkbookViews>
</workbook>
</file>

<file path=xl/calcChain.xml><?xml version="1.0" encoding="utf-8"?>
<calcChain xmlns="http://schemas.openxmlformats.org/spreadsheetml/2006/main">
  <c r="G20" i="1" l="1"/>
  <c r="G21" i="1"/>
  <c r="D31" i="1"/>
  <c r="K44" i="1" l="1"/>
  <c r="K43" i="1"/>
  <c r="K42" i="1"/>
  <c r="K41" i="1"/>
  <c r="I44" i="1"/>
  <c r="I43" i="1"/>
  <c r="I42" i="1"/>
  <c r="I41" i="1"/>
  <c r="H44" i="1"/>
  <c r="H43" i="1"/>
  <c r="H42" i="1"/>
  <c r="H41" i="1"/>
  <c r="F44" i="1"/>
  <c r="F43" i="1"/>
  <c r="F42" i="1"/>
  <c r="F41" i="1"/>
  <c r="E32" i="1"/>
  <c r="E31" i="1"/>
  <c r="E30" i="1"/>
  <c r="E29" i="1"/>
  <c r="G32" i="1"/>
  <c r="G31" i="1"/>
  <c r="G30" i="1"/>
  <c r="G29" i="1"/>
  <c r="H32" i="1"/>
  <c r="H31" i="1"/>
  <c r="H30" i="1"/>
  <c r="H29" i="1"/>
  <c r="J32" i="1"/>
  <c r="J31" i="1"/>
  <c r="J30" i="1"/>
  <c r="J29" i="1"/>
  <c r="D44" i="1" l="1"/>
  <c r="D43" i="1"/>
  <c r="D42" i="1"/>
  <c r="D41" i="1"/>
  <c r="D30" i="1"/>
  <c r="D32" i="1"/>
  <c r="D29" i="1"/>
  <c r="C32" i="1"/>
  <c r="C31" i="1"/>
  <c r="C30" i="1"/>
  <c r="C29" i="1"/>
  <c r="B32" i="1"/>
  <c r="B31" i="1"/>
  <c r="L3" i="6"/>
  <c r="F31" i="1" l="1"/>
  <c r="F32" i="1"/>
  <c r="B44" i="1"/>
  <c r="B43" i="1"/>
  <c r="B42" i="1"/>
  <c r="B41" i="1"/>
  <c r="B29" i="1"/>
  <c r="F29" i="1" s="1"/>
  <c r="B30" i="1"/>
  <c r="F30" i="1" s="1"/>
  <c r="D19" i="6"/>
  <c r="J6" i="1" s="1"/>
  <c r="C44" i="1" s="1"/>
  <c r="D15" i="6"/>
  <c r="I6" i="1" s="1"/>
  <c r="C43" i="1" s="1"/>
  <c r="D13" i="6"/>
  <c r="H6" i="1" s="1"/>
  <c r="C42" i="1" s="1"/>
  <c r="D11" i="6"/>
  <c r="G6" i="1" s="1"/>
  <c r="C41" i="1" s="1"/>
  <c r="C48" i="2"/>
  <c r="C47" i="2"/>
  <c r="C46" i="2"/>
  <c r="C45" i="2"/>
  <c r="C43" i="2"/>
  <c r="C42" i="2"/>
  <c r="C41" i="2"/>
  <c r="C40" i="2"/>
  <c r="C38" i="2"/>
  <c r="C37" i="2"/>
  <c r="C36" i="2"/>
  <c r="C35" i="2"/>
  <c r="C33" i="2"/>
  <c r="C32" i="2"/>
  <c r="C31" i="2"/>
  <c r="C30" i="2"/>
  <c r="C26" i="2"/>
  <c r="C27" i="2"/>
  <c r="C28" i="2"/>
  <c r="C25" i="2"/>
  <c r="C20" i="2"/>
  <c r="C21" i="2"/>
  <c r="C19" i="2"/>
  <c r="C16" i="2"/>
  <c r="C15" i="2"/>
  <c r="E43" i="1" l="1"/>
  <c r="G43" i="1" s="1"/>
  <c r="E44" i="1"/>
  <c r="G44" i="1" s="1"/>
  <c r="E41" i="1"/>
  <c r="G41" i="1" s="1"/>
  <c r="E42" i="1"/>
  <c r="G42" i="1" s="1"/>
  <c r="K14" i="2"/>
  <c r="I21" i="1" l="1"/>
  <c r="J43" i="1" s="1"/>
  <c r="J21" i="1"/>
  <c r="J44" i="1" s="1"/>
  <c r="H21" i="1"/>
  <c r="J42" i="1" s="1"/>
  <c r="J41" i="1"/>
  <c r="E48" i="2"/>
  <c r="E47" i="2"/>
  <c r="E46" i="2"/>
  <c r="E45" i="2"/>
  <c r="E43" i="2"/>
  <c r="E42" i="2"/>
  <c r="E41" i="2"/>
  <c r="E40" i="2"/>
  <c r="E38" i="2"/>
  <c r="E37" i="2"/>
  <c r="E36" i="2"/>
  <c r="E35" i="2"/>
  <c r="E33" i="2"/>
  <c r="E32" i="2"/>
  <c r="E31" i="2"/>
  <c r="E30" i="2"/>
  <c r="E28" i="2"/>
  <c r="E27" i="2"/>
  <c r="E26" i="2"/>
  <c r="E25" i="2"/>
  <c r="E21" i="2"/>
  <c r="E20" i="2"/>
  <c r="E19" i="2"/>
  <c r="E16" i="2"/>
  <c r="E15" i="2"/>
  <c r="K13" i="2"/>
  <c r="I20" i="1" l="1"/>
  <c r="I31" i="1" s="1"/>
  <c r="K31" i="1" s="1"/>
  <c r="J20" i="1"/>
  <c r="I32" i="1" s="1"/>
  <c r="K32" i="1" s="1"/>
  <c r="I29" i="1"/>
  <c r="K29" i="1" s="1"/>
  <c r="H20" i="1"/>
  <c r="I30" i="1" s="1"/>
  <c r="K30" i="1" s="1"/>
  <c r="L42" i="1"/>
  <c r="L41" i="1" l="1"/>
  <c r="L43" i="1"/>
  <c r="L44" i="1"/>
</calcChain>
</file>

<file path=xl/sharedStrings.xml><?xml version="1.0" encoding="utf-8"?>
<sst xmlns="http://schemas.openxmlformats.org/spreadsheetml/2006/main" count="267" uniqueCount="217">
  <si>
    <t>Curate/Assistant</t>
  </si>
  <si>
    <t>Newly Ordained</t>
  </si>
  <si>
    <t>Not Required</t>
  </si>
  <si>
    <t>(A x 7.65%)</t>
  </si>
  <si>
    <t>[(A+C) x 18%]</t>
  </si>
  <si>
    <t>(A+C+D+E+F+G)</t>
  </si>
  <si>
    <t>Assistant/ Associate</t>
  </si>
  <si>
    <t>Experienced</t>
  </si>
  <si>
    <t>Vicar/Rector/</t>
  </si>
  <si>
    <t>Priest in Charge/</t>
  </si>
  <si>
    <t>Interim Rector</t>
  </si>
  <si>
    <t>Rectory Provided</t>
  </si>
  <si>
    <t>(A+B+C+D+E+F+G)</t>
  </si>
  <si>
    <t>[(A+B) x 7.65%]</t>
  </si>
  <si>
    <t>[(A+B+C) x 18%]</t>
  </si>
  <si>
    <t>x 7.65%]</t>
  </si>
  <si>
    <t>Rectory NOT Provided</t>
  </si>
  <si>
    <t>Cash Stipend</t>
  </si>
  <si>
    <t>Total Annual Cost of Utilities</t>
  </si>
  <si>
    <t>Professional Expenses</t>
  </si>
  <si>
    <t>Insurance Premiums</t>
  </si>
  <si>
    <r>
      <t xml:space="preserve">Vicar/Rector/Priest in  Charge/Interim Rector  </t>
    </r>
    <r>
      <rPr>
        <sz val="11"/>
        <color indexed="8"/>
        <rFont val="Arial Narrow"/>
        <family val="2"/>
      </rPr>
      <t xml:space="preserve">      Rectory  NOT Provided</t>
    </r>
  </si>
  <si>
    <t>SECA</t>
  </si>
  <si>
    <t>Pension Assessment</t>
  </si>
  <si>
    <t>Continuing Education</t>
  </si>
  <si>
    <t>TOTAL COMPENSATION</t>
  </si>
  <si>
    <t>A</t>
  </si>
  <si>
    <t>B</t>
  </si>
  <si>
    <t>D</t>
  </si>
  <si>
    <t>F</t>
  </si>
  <si>
    <t>Single Coverage</t>
  </si>
  <si>
    <t>Family Coverage</t>
  </si>
  <si>
    <t>I</t>
  </si>
  <si>
    <t>II</t>
  </si>
  <si>
    <t>IIIa</t>
  </si>
  <si>
    <t>IIIb</t>
  </si>
  <si>
    <t xml:space="preserve"> </t>
  </si>
  <si>
    <t>INSURANCE PLAN</t>
  </si>
  <si>
    <t>Group Life Insurance</t>
  </si>
  <si>
    <t xml:space="preserve">   $50,000 benefit</t>
  </si>
  <si>
    <t xml:space="preserve">   $32,500 benefit (age 70+)</t>
  </si>
  <si>
    <t xml:space="preserve">   Single</t>
  </si>
  <si>
    <t xml:space="preserve">   Family</t>
  </si>
  <si>
    <t>Delta Dental</t>
  </si>
  <si>
    <t xml:space="preserve">   Two Party</t>
  </si>
  <si>
    <t xml:space="preserve">   Three Or More Party</t>
  </si>
  <si>
    <t>Health Insurance</t>
  </si>
  <si>
    <t>Name of Church</t>
  </si>
  <si>
    <t>Town</t>
  </si>
  <si>
    <t>Name of Clergy</t>
  </si>
  <si>
    <t>Years in present position</t>
  </si>
  <si>
    <t>Other Compensation</t>
  </si>
  <si>
    <t>(SECA) OFFSET</t>
  </si>
  <si>
    <t xml:space="preserve">TOTAL COMPENSATION </t>
  </si>
  <si>
    <t>PACKAGE</t>
  </si>
  <si>
    <t>Total Insurance Cost</t>
  </si>
  <si>
    <t>Life Insurance  Cost</t>
  </si>
  <si>
    <t>Health Insurance Cost</t>
  </si>
  <si>
    <t>Dental Insurance Cost</t>
  </si>
  <si>
    <t xml:space="preserve">CASH STIPEND </t>
  </si>
  <si>
    <t xml:space="preserve">PENSION </t>
  </si>
  <si>
    <t>ASSESSMENT</t>
  </si>
  <si>
    <t xml:space="preserve">CONTINUING </t>
  </si>
  <si>
    <t>EDUCATION</t>
  </si>
  <si>
    <t>DEFINITIONS</t>
  </si>
  <si>
    <r>
      <rPr>
        <i/>
        <sz val="11"/>
        <color indexed="8"/>
        <rFont val="Arial Narrow"/>
        <family val="2"/>
      </rPr>
      <t xml:space="preserve"> Value + Utilities</t>
    </r>
    <r>
      <rPr>
        <sz val="11"/>
        <color indexed="8"/>
        <rFont val="Arial Narrow"/>
        <family val="2"/>
      </rPr>
      <t xml:space="preserve">) </t>
    </r>
  </si>
  <si>
    <t xml:space="preserve">however the cleric is responsible for paying all income taxes associated with that additional income. </t>
  </si>
  <si>
    <t>Utilities (heating, electric, sewer, etc.) – Estimate of $4,800/year used in calculations on this chart. Depending on usage and energy efficiency, costs will vary.</t>
  </si>
  <si>
    <t>Clergy are considered employees for Federal Income Tax purposes, but as self-employed for Social Security purposes.</t>
  </si>
  <si>
    <t xml:space="preserve">   Two Adults</t>
  </si>
  <si>
    <t xml:space="preserve">   Parent/Child(ren)</t>
  </si>
  <si>
    <t>calculate the TOTAL cost of insurance.  This figure will be used in final compensation calculation.</t>
  </si>
  <si>
    <t>Instructions:</t>
  </si>
  <si>
    <t>EPISCOPAL DIOCESE OF NEW JERSEY LIFE, DENTAL AND HEALTH PLANS</t>
  </si>
  <si>
    <r>
      <t>[((A+B+C+</t>
    </r>
    <r>
      <rPr>
        <i/>
        <sz val="11"/>
        <color indexed="8"/>
        <rFont val="Arial Narrow"/>
        <family val="2"/>
      </rPr>
      <t>Utilities)</t>
    </r>
    <r>
      <rPr>
        <sz val="11"/>
        <color indexed="8"/>
        <rFont val="Arial Narrow"/>
        <family val="2"/>
      </rPr>
      <t xml:space="preserve"> </t>
    </r>
  </si>
  <si>
    <t>x 1.3) x 18%]</t>
  </si>
  <si>
    <t>EXAMPLE</t>
  </si>
  <si>
    <t>(Negotiated for Interim)</t>
  </si>
  <si>
    <t>C*</t>
  </si>
  <si>
    <t>G**</t>
  </si>
  <si>
    <t xml:space="preserve">STIPEND </t>
  </si>
  <si>
    <t xml:space="preserve">CASH </t>
  </si>
  <si>
    <t xml:space="preserve">PROFESSIONAL  </t>
  </si>
  <si>
    <t>EXPENSES</t>
  </si>
  <si>
    <t>Date of Diaconal Ordination mm/dd/yyyy</t>
  </si>
  <si>
    <t>GREATER value used in calculations</t>
  </si>
  <si>
    <t>x CS</t>
  </si>
  <si>
    <t>The SCCC will enforce using this calculation through 20 YCS in order to allow clergy the option of various opportunities toward the end of their careers, though it can be used for the clergy person's entire career.</t>
  </si>
  <si>
    <r>
      <t xml:space="preserve">Vicar/Rector/Priest in  Charge/Interim Rector  </t>
    </r>
    <r>
      <rPr>
        <sz val="11"/>
        <color indexed="8"/>
        <rFont val="Arial Narrow"/>
        <family val="2"/>
      </rPr>
      <t xml:space="preserve">            Rectory Provided*</t>
    </r>
  </si>
  <si>
    <t xml:space="preserve"> The dynamic version of this chart adjusts for this calculation.</t>
  </si>
  <si>
    <t>as well as diocese in which a noted pattern of clergy transfers.</t>
  </si>
  <si>
    <t>journals and books related to work; hospitality and entertainment, vestments and clerical attire, etc.</t>
  </si>
  <si>
    <t>at the time of employment. Payment of LTD Insurance is a negotiated issue. Worker's Compensation Premiums are based on total employed by the church.</t>
  </si>
  <si>
    <t>If the clergy person chooses to "opt-out" of Social Security, the congregation is still obligated to pay its full portion of the SECA Offset, and clergy person takes responsibility for the tax liability.</t>
  </si>
  <si>
    <r>
      <t xml:space="preserve">Assumptions:  </t>
    </r>
    <r>
      <rPr>
        <sz val="12"/>
        <color indexed="8"/>
        <rFont val="Arial Narrow"/>
        <family val="2"/>
      </rPr>
      <t xml:space="preserve">Sample calculations based on </t>
    </r>
    <r>
      <rPr>
        <b/>
        <sz val="12"/>
        <color indexed="8"/>
        <rFont val="Arial Narrow"/>
        <family val="2"/>
      </rPr>
      <t xml:space="preserve">FULL TIME EMPLOYMENT </t>
    </r>
    <r>
      <rPr>
        <sz val="12"/>
        <color indexed="8"/>
        <rFont val="Arial Narrow"/>
        <family val="2"/>
      </rPr>
      <t xml:space="preserve">and the following: </t>
    </r>
  </si>
  <si>
    <t>order to invest in a ROTH account, for example) then that amount does need to be included in the SECA calculation.</t>
  </si>
  <si>
    <t>If cleric has insurance coverage from a spouse or partner, the cleric may negotiate with the church for additional remuneration to offset premium costs of that coverage.</t>
  </si>
  <si>
    <t>BASE</t>
  </si>
  <si>
    <r>
      <t xml:space="preserve">[(A+ </t>
    </r>
    <r>
      <rPr>
        <i/>
        <sz val="11"/>
        <color indexed="8"/>
        <rFont val="Arial Narrow"/>
        <family val="2"/>
      </rPr>
      <t>Fair Rental</t>
    </r>
  </si>
  <si>
    <t>HOUSING SUBSIDY</t>
  </si>
  <si>
    <t>If a Housing Subsidy is provided for Curate/Assistant/Associate, that expense MUST be included in SECA and Pension Assessment calculations.</t>
  </si>
  <si>
    <t xml:space="preserve">Housing Subsidy if house is provided rent free and in addition the priest also receives a cash housing Subsidy:  For pension purpose, the housing Subsidy will then be assumed at 30% of total of cash stipend, </t>
  </si>
  <si>
    <t xml:space="preserve">Social Security &amp; utilities, plus the cash house subsidy. </t>
  </si>
  <si>
    <t>Housing Subsidy if house is provided rent-free: For pension purposes, the housing subsidy will be assumed at 30% of the total cash stipend, Social Security and utilities.</t>
  </si>
  <si>
    <t>Housing Subsidy if both housing meals are provided free of charge then housing subsidy will be assumed at 40% of the cash stipend, Social Security and utilities.</t>
  </si>
  <si>
    <t>Fair Rental Value of Rectory</t>
  </si>
  <si>
    <t>Name of person completing form</t>
  </si>
  <si>
    <t>Title</t>
  </si>
  <si>
    <t>Email Address</t>
  </si>
  <si>
    <t>Telephone Number</t>
  </si>
  <si>
    <t>Questions:</t>
  </si>
  <si>
    <t xml:space="preserve">CS merit increase is only enforced to 20 years in order to allow clergy a variety of opportunities toward the end of their careers. This calculation can still be used for establishing a work experience minimum beyond 20 CS years. </t>
  </si>
  <si>
    <t>CS values from 1.00-10.00 have an increase of 2.5% per year; CS values from 10.01 - 20.00 have an increase of 2% per year. Merit increases above 20 years are not mandatory, but are encouraged.</t>
  </si>
  <si>
    <r>
      <rPr>
        <b/>
        <sz val="12"/>
        <color indexed="8"/>
        <rFont val="Arial Narrow"/>
        <family val="2"/>
      </rPr>
      <t>**</t>
    </r>
    <r>
      <rPr>
        <sz val="12"/>
        <color indexed="8"/>
        <rFont val="Arial Narrow"/>
        <family val="2"/>
      </rPr>
      <t xml:space="preserve"> AMOUNTS NOT REGULATED BY THE STANDING COMMISSION ON CLERICAL COMPENSATION. INSURANCE IS INCLUDED IN COMPLETE COMPENSATION PACKAGE</t>
    </r>
  </si>
  <si>
    <t xml:space="preserve">Anthem BCBS CDHP 20/HSA or CIGNA CDHP 20/HSA </t>
  </si>
  <si>
    <t>Anthem BCBS Bluecard or CIGNA MSP PPO 100 - a Medicare Secondary Payer Plan</t>
  </si>
  <si>
    <t>Anthem BCBS Bluecard or CIGNA MSP PPO 90 - a Medicare Secondary Payer Plan</t>
  </si>
  <si>
    <t>ANTHEM BCBS Bluecard PPO 90 or CIGNA PPO 90</t>
  </si>
  <si>
    <t>Fair Rental Value of Rectory or Rental Rectory – Estimate of $18,000/year used in calculations on this chart. Value will vary. Please have property professionally appraised.</t>
  </si>
  <si>
    <t>The SECA Offset calculation does NOT include the Housing Equity amount ($2,500) if that money is directly deposited into a tax deferred account (such as a 403(b)). If the cleric opts to receive the money (in</t>
  </si>
  <si>
    <t>Housing Subsidy paid to the clergy: $18,000 with no rectory provided</t>
  </si>
  <si>
    <r>
      <rPr>
        <b/>
        <sz val="11"/>
        <color theme="1"/>
        <rFont val="Arial Narrow"/>
        <family val="2"/>
      </rPr>
      <t>*NOTE:</t>
    </r>
    <r>
      <rPr>
        <sz val="11"/>
        <color theme="1"/>
        <rFont val="Arial Narrow"/>
        <family val="2"/>
      </rPr>
      <t xml:space="preserve"> This chart does not calculate SECA Offset on the Housing Equity amount (Min. $2,500).  If the cleric opts to receive that money, the SECA calculation will need to be adjusted. </t>
    </r>
  </si>
  <si>
    <t>2022 MONTHLY RATES</t>
  </si>
  <si>
    <t>2022 ANNUAL RATES</t>
  </si>
  <si>
    <t>Housing Subsidy</t>
  </si>
  <si>
    <r>
      <t xml:space="preserve">Curate/Assistant
</t>
    </r>
    <r>
      <rPr>
        <sz val="11"/>
        <color indexed="8"/>
        <rFont val="Arial Narrow"/>
        <family val="2"/>
      </rPr>
      <t>Newly Ordained</t>
    </r>
  </si>
  <si>
    <t>Housing Equity</t>
  </si>
  <si>
    <r>
      <t xml:space="preserve">Assistant/Associate
</t>
    </r>
    <r>
      <rPr>
        <sz val="11"/>
        <color indexed="8"/>
        <rFont val="Arial Narrow"/>
        <family val="2"/>
      </rPr>
      <t>Experienced</t>
    </r>
  </si>
  <si>
    <t xml:space="preserve">Medical/Dental/Life Insurance Expenses based on 2022 Rate Chart Diocesan Base Plan coverage single and family premiums. Cost will vary depending on coverage.  </t>
  </si>
  <si>
    <t>* If cleric's combined compensation of cash stipend, housing Subsidy and/or equity and utilities is MORE THAN $147,000, the amount over $147,000 is multiplied by 1.45% and then added to $11,246.</t>
  </si>
  <si>
    <t>Other Comp. (bonus, employer 403(b) contributions)*</t>
  </si>
  <si>
    <t xml:space="preserve">If cleric and her/his family are not insured by the church, please explain why not: </t>
  </si>
  <si>
    <r>
      <t xml:space="preserve">Fill in the amount of the Life, Dental and Health Insurance </t>
    </r>
    <r>
      <rPr>
        <b/>
        <sz val="12"/>
        <color indexed="8"/>
        <rFont val="Arial"/>
        <family val="2"/>
      </rPr>
      <t>ANNUAL</t>
    </r>
    <r>
      <rPr>
        <sz val="12"/>
        <color indexed="8"/>
        <rFont val="Arial"/>
        <family val="2"/>
      </rPr>
      <t xml:space="preserve"> rates in the corresponding boxes under the "red labels" to </t>
    </r>
  </si>
  <si>
    <t>RENEWAL PREMIUM RATES FOR 2022 &amp; 2023</t>
  </si>
  <si>
    <t>2023 MONTHLY RATES</t>
  </si>
  <si>
    <t>2023 ANNUAL RATES</t>
  </si>
  <si>
    <t>** Anthem BCBS Bluecard or CIGNA MSP plans are Medicare Secondary Payer Small Employer Exception Plans. These plans allow Medicare Part A to be the primary insurance for hospitalization for anyone who is over age 65 and still employed.</t>
  </si>
  <si>
    <t>** The CDHP 20/HSA is a high-deductible/health savings account plan. If any clergy or lay employee elects to participate in a high deductible health plan option, and the health savings account of that clergy or lay employee, then parity applies, and the congregationmust make an congregation elects to make acontribution to a equivalent contribution to a health savings account for any other clergy or lay employee who participates in a high deductible plan.</t>
  </si>
  <si>
    <t>Date appointed present position mm/dd/yyyy</t>
  </si>
  <si>
    <r>
      <rPr>
        <b/>
        <sz val="10"/>
        <color indexed="8"/>
        <rFont val="Arial Narrow"/>
        <family val="2"/>
      </rPr>
      <t xml:space="preserve">Bold </t>
    </r>
    <r>
      <rPr>
        <sz val="10"/>
        <color indexed="8"/>
        <rFont val="Arial Narrow"/>
        <family val="2"/>
      </rPr>
      <t>values established by Diocesan Convention and cannot be decreased.  All other numbers may vary due to negotiation, evaluation, usage or rates.</t>
    </r>
  </si>
  <si>
    <r>
      <t>Cash Stipend is the</t>
    </r>
    <r>
      <rPr>
        <b/>
        <sz val="10"/>
        <color indexed="8"/>
        <rFont val="Arial Narrow"/>
        <family val="2"/>
      </rPr>
      <t xml:space="preserve"> minimum</t>
    </r>
    <r>
      <rPr>
        <sz val="10"/>
        <color indexed="8"/>
        <rFont val="Arial Narrow"/>
        <family val="2"/>
      </rPr>
      <t xml:space="preserve"> required by the Diocesan Convention.  The cleric and church are encouraged to negotiate compensation based on experience and job responsibilities. </t>
    </r>
  </si>
  <si>
    <r>
      <t xml:space="preserve">For the purposes of this report, </t>
    </r>
    <r>
      <rPr>
        <b/>
        <sz val="10"/>
        <color theme="1"/>
        <rFont val="Arial Narrow"/>
        <family val="2"/>
      </rPr>
      <t>DO NOT</t>
    </r>
    <r>
      <rPr>
        <sz val="10"/>
        <color theme="1"/>
        <rFont val="Arial Narrow"/>
        <family val="2"/>
      </rPr>
      <t xml:space="preserve"> change cash stipend and housing equity or subsidy allocation based on W-2 information reported to the IRS. </t>
    </r>
  </si>
  <si>
    <r>
      <t>Categories:</t>
    </r>
    <r>
      <rPr>
        <sz val="10"/>
        <color indexed="8"/>
        <rFont val="Arial Narrow"/>
        <family val="2"/>
      </rPr>
      <t xml:space="preserve"> There are four categories for FULL TIME CLERGY POSITIONS based on experience and job responsibilities with the sub category of RECTORY PROVIDED or RECTORY NOT PROVIDED. </t>
    </r>
  </si>
  <si>
    <r>
      <rPr>
        <b/>
        <sz val="10"/>
        <color indexed="8"/>
        <rFont val="Arial Narrow"/>
        <family val="2"/>
      </rPr>
      <t xml:space="preserve">Full Time: </t>
    </r>
    <r>
      <rPr>
        <sz val="10"/>
        <color indexed="8"/>
        <rFont val="Arial Narrow"/>
        <family val="2"/>
      </rPr>
      <t>Five or six workdays, consisting of no more than 12 to 14 Work Units (WU).</t>
    </r>
  </si>
  <si>
    <r>
      <rPr>
        <b/>
        <sz val="10"/>
        <color indexed="8"/>
        <rFont val="Arial Narrow"/>
        <family val="2"/>
      </rPr>
      <t>“Work Unit” (WU)</t>
    </r>
    <r>
      <rPr>
        <sz val="10"/>
        <color indexed="8"/>
        <rFont val="Arial Narrow"/>
        <family val="2"/>
      </rPr>
      <t xml:space="preserve">: A block of time noted as morning, afternoon, evening - usually 2½ to 4 hours in length.  </t>
    </r>
  </si>
  <si>
    <r>
      <t>·</t>
    </r>
    <r>
      <rPr>
        <sz val="10"/>
        <color indexed="8"/>
        <rFont val="Times New Roman"/>
        <family val="1"/>
      </rPr>
      <t xml:space="preserve">         </t>
    </r>
    <r>
      <rPr>
        <i/>
        <sz val="10"/>
        <color indexed="8"/>
        <rFont val="Arial Narrow"/>
        <family val="2"/>
      </rPr>
      <t>Curate:</t>
    </r>
    <r>
      <rPr>
        <sz val="10"/>
        <color indexed="8"/>
        <rFont val="Arial Narrow"/>
        <family val="2"/>
      </rPr>
      <t xml:space="preserve">  Newly ordained clergy mentored or apprenticed by experienced clergy member during the first 18 months from date of Transitional Deaconate ordination.</t>
    </r>
  </si>
  <si>
    <r>
      <t>·</t>
    </r>
    <r>
      <rPr>
        <sz val="10"/>
        <color indexed="8"/>
        <rFont val="Times New Roman"/>
        <family val="1"/>
      </rPr>
      <t xml:space="preserve">         </t>
    </r>
    <r>
      <rPr>
        <i/>
        <sz val="10"/>
        <color indexed="8"/>
        <rFont val="Arial Narrow"/>
        <family val="2"/>
      </rPr>
      <t>Assistant/Associate</t>
    </r>
    <r>
      <rPr>
        <sz val="10"/>
        <color indexed="8"/>
        <rFont val="Arial Narrow"/>
        <family val="2"/>
      </rPr>
      <t>:  Experienced clergy called to assist and support Senior Clergy in specific ministry(ies) or specific tasks to augment the mission of Church.</t>
    </r>
  </si>
  <si>
    <r>
      <t>·</t>
    </r>
    <r>
      <rPr>
        <sz val="10"/>
        <color indexed="8"/>
        <rFont val="Times New Roman"/>
        <family val="1"/>
      </rPr>
      <t xml:space="preserve">         </t>
    </r>
    <r>
      <rPr>
        <i/>
        <sz val="10"/>
        <color indexed="8"/>
        <rFont val="Arial Narrow"/>
        <family val="2"/>
      </rPr>
      <t>Newly Ordained Vicar/Rector/Priest in Charge/Interim Rector</t>
    </r>
    <r>
      <rPr>
        <sz val="10"/>
        <color indexed="8"/>
        <rFont val="Arial Narrow"/>
        <family val="2"/>
      </rPr>
      <t>:  Called priest to a mission or parish within the first 18 months from date of Transitional Deaconate ordination.</t>
    </r>
  </si>
  <si>
    <r>
      <t>·</t>
    </r>
    <r>
      <rPr>
        <sz val="10"/>
        <color indexed="8"/>
        <rFont val="Times New Roman"/>
        <family val="1"/>
      </rPr>
      <t xml:space="preserve">         </t>
    </r>
    <r>
      <rPr>
        <i/>
        <sz val="10"/>
        <color indexed="8"/>
        <rFont val="Arial Narrow"/>
        <family val="2"/>
      </rPr>
      <t>Vicar/Rector/Priest in Charge/Interim Rector</t>
    </r>
    <r>
      <rPr>
        <sz val="10"/>
        <color indexed="8"/>
        <rFont val="Arial Narrow"/>
        <family val="2"/>
      </rPr>
      <t xml:space="preserve">:  Experienced priest called to serve in a mission or parish.   </t>
    </r>
  </si>
  <si>
    <r>
      <t>Cash Salary Minimum</t>
    </r>
    <r>
      <rPr>
        <sz val="10"/>
        <color indexed="8"/>
        <rFont val="Arial Narrow"/>
        <family val="2"/>
      </rPr>
      <t xml:space="preserve">: Amounts are recommended minimums by The Standing Commission on Clerical Compensation after conducting a comprehensive salary survey of surrounding diocese in the Northeast region </t>
    </r>
  </si>
  <si>
    <r>
      <rPr>
        <b/>
        <sz val="10"/>
        <color indexed="8"/>
        <rFont val="Arial Narrow"/>
        <family val="2"/>
      </rPr>
      <t>Credited Service (CS)</t>
    </r>
    <r>
      <rPr>
        <sz val="10"/>
        <color indexed="8"/>
        <rFont val="Arial Narrow"/>
        <family val="2"/>
      </rPr>
      <t xml:space="preserve">: Provided by Church Pension Fund on the </t>
    </r>
    <r>
      <rPr>
        <b/>
        <i/>
        <sz val="10"/>
        <color indexed="8"/>
        <rFont val="Arial Narrow"/>
        <family val="2"/>
      </rPr>
      <t>NEW ANNUAL STATEMENT</t>
    </r>
    <r>
      <rPr>
        <sz val="10"/>
        <color indexed="8"/>
        <rFont val="Arial Narrow"/>
        <family val="2"/>
      </rPr>
      <t xml:space="preserve">.  This calculation offers clergy and congregations a metric for the minimum cash stipend based on experience, compounded annually. </t>
    </r>
  </si>
  <si>
    <r>
      <t>Pension Base:</t>
    </r>
    <r>
      <rPr>
        <sz val="10"/>
        <color theme="1"/>
        <rFont val="Arial Narrow"/>
        <family val="2"/>
      </rPr>
      <t xml:space="preserve"> The total of Cash Stipend, Social Security, Utilities, and Housing Subsidy. (See Pension Base Definitions for further clarification.)</t>
    </r>
  </si>
  <si>
    <r>
      <t xml:space="preserve">Pension Assessment: </t>
    </r>
    <r>
      <rPr>
        <sz val="10"/>
        <color theme="1"/>
        <rFont val="Arial Narrow"/>
        <family val="2"/>
      </rPr>
      <t>18% of Pension Base (salary, housing Subsidy, Social Security Offset)</t>
    </r>
  </si>
  <si>
    <r>
      <t>Professional Expenses</t>
    </r>
    <r>
      <rPr>
        <sz val="10"/>
        <color indexed="8"/>
        <rFont val="Arial Narrow"/>
        <family val="2"/>
      </rPr>
      <t>:  This minimum includes reimbursement for travel expenses for work related activities, functions, seminars, etc. to maintain or improve work related skills; car mileage at IRS rates; professional</t>
    </r>
    <r>
      <rPr>
        <b/>
        <sz val="12"/>
        <color indexed="8"/>
        <rFont val="Arial Narrow"/>
        <family val="2"/>
      </rPr>
      <t/>
    </r>
  </si>
  <si>
    <r>
      <rPr>
        <b/>
        <sz val="10"/>
        <color indexed="8"/>
        <rFont val="Arial Narrow"/>
        <family val="2"/>
      </rPr>
      <t>NOTE:</t>
    </r>
    <r>
      <rPr>
        <sz val="10"/>
        <color indexed="8"/>
        <rFont val="Arial Narrow"/>
        <family val="2"/>
      </rPr>
      <t xml:space="preserve"> All items (books, computers, etc.) purchased with these monies </t>
    </r>
    <r>
      <rPr>
        <u/>
        <sz val="10"/>
        <color indexed="8"/>
        <rFont val="Arial Narrow"/>
        <family val="2"/>
      </rPr>
      <t>belong to the church.</t>
    </r>
  </si>
  <si>
    <r>
      <t>Continuing Education</t>
    </r>
    <r>
      <rPr>
        <sz val="10"/>
        <color indexed="8"/>
        <rFont val="Arial Narrow"/>
        <family val="2"/>
      </rPr>
      <t>:  This minimum amount may be applied to fees for work related workshops, seminars, classes and courses to maintain and improve work related skills.</t>
    </r>
  </si>
  <si>
    <r>
      <t>Housing Equity</t>
    </r>
    <r>
      <rPr>
        <sz val="10"/>
        <color indexed="8"/>
        <rFont val="Arial Narrow"/>
        <family val="2"/>
      </rPr>
      <t xml:space="preserve">:  This minimum annual amount is designated at $2,500 allocated when Rectory is provided. That money may be paid into a tax sheltered annuity or directly to the cleric (to put into a Roth IRA, for example), </t>
    </r>
  </si>
  <si>
    <r>
      <t>Insurance Premiums</t>
    </r>
    <r>
      <rPr>
        <sz val="10"/>
        <color indexed="8"/>
        <rFont val="Arial Narrow"/>
        <family val="2"/>
      </rPr>
      <t>: Group Health Insurance Rate (Medical, Dental, Life insurance). Short-term disability is provided and paid by the Church Pension Fund. Long term insurances available and should be offered to clergy</t>
    </r>
  </si>
  <si>
    <r>
      <rPr>
        <b/>
        <sz val="10"/>
        <color indexed="8"/>
        <rFont val="Arial Narrow"/>
        <family val="2"/>
      </rPr>
      <t xml:space="preserve">NOTE: </t>
    </r>
    <r>
      <rPr>
        <sz val="10"/>
        <color indexed="8"/>
        <rFont val="Arial Narrow"/>
        <family val="2"/>
      </rPr>
      <t>Churches are encouraged to consider having a Life Insurance policy for the cleric payable TO THE CHURCH in case of his/her unexpected death to cover loss of income during that difficult time.</t>
    </r>
  </si>
  <si>
    <r>
      <t xml:space="preserve">Pension Base Definitions   </t>
    </r>
    <r>
      <rPr>
        <sz val="10"/>
        <color indexed="8"/>
        <rFont val="Arial Narrow"/>
        <family val="2"/>
      </rPr>
      <t>(Source: Church Pension Fund – Active Clergy Group)</t>
    </r>
  </si>
  <si>
    <r>
      <t>Cash Stipend</t>
    </r>
    <r>
      <rPr>
        <sz val="10"/>
        <color indexed="8"/>
        <rFont val="Arial Narrow"/>
        <family val="2"/>
      </rPr>
      <t>: yearly salary, bonuses, one-time cash payments, tuition paid for dependents, &amp; any salary reduction used to fund an annuity, TSA (tax sheltered annuities), 403(b) plans, or RSVP (Retirement Savings Program).</t>
    </r>
  </si>
  <si>
    <r>
      <t xml:space="preserve">Social Security: </t>
    </r>
    <r>
      <rPr>
        <sz val="10"/>
        <color indexed="8"/>
        <rFont val="Arial Narrow"/>
        <family val="2"/>
      </rPr>
      <t xml:space="preserve">Any payments given to offset the cost for self employment taxes in accordance with Self-Employment Contributions Act (SECA) tax, which is the self-employed version of the FICA tax that employees pay. </t>
    </r>
  </si>
  <si>
    <r>
      <t>Utilities</t>
    </r>
    <r>
      <rPr>
        <sz val="10"/>
        <color indexed="8"/>
        <rFont val="Arial Narrow"/>
        <family val="2"/>
      </rPr>
      <t>:  Amounts paid to the clergy or directly to suppliers on behalf of the clergy for utilities (including gas, water, sewer, electric, phone, etc.)</t>
    </r>
  </si>
  <si>
    <r>
      <rPr>
        <b/>
        <sz val="10"/>
        <color indexed="8"/>
        <rFont val="Arial Narrow"/>
        <family val="2"/>
      </rPr>
      <t xml:space="preserve">Curate/Assistant   </t>
    </r>
    <r>
      <rPr>
        <sz val="10"/>
        <color indexed="8"/>
        <rFont val="Arial Narrow"/>
        <family val="2"/>
      </rPr>
      <t xml:space="preserve">    Newly Ordained</t>
    </r>
  </si>
  <si>
    <r>
      <t xml:space="preserve">Assistant/ Associate  </t>
    </r>
    <r>
      <rPr>
        <sz val="10"/>
        <color indexed="8"/>
        <rFont val="Arial Narrow"/>
        <family val="2"/>
      </rPr>
      <t>Experienced</t>
    </r>
  </si>
  <si>
    <r>
      <rPr>
        <b/>
        <sz val="10"/>
        <color indexed="8"/>
        <rFont val="Arial Narrow"/>
        <family val="2"/>
      </rPr>
      <t xml:space="preserve">Vicar/Rector/Priest in Charge/ Interim Rector
</t>
    </r>
    <r>
      <rPr>
        <sz val="10"/>
        <color indexed="8"/>
        <rFont val="Arial Narrow"/>
        <family val="2"/>
      </rPr>
      <t>Rectory Provided</t>
    </r>
  </si>
  <si>
    <r>
      <rPr>
        <b/>
        <sz val="10"/>
        <color indexed="8"/>
        <rFont val="Arial Narrow"/>
        <family val="2"/>
      </rPr>
      <t xml:space="preserve">Vicar/Rector/Priest in Charge/ Interim Rector
</t>
    </r>
    <r>
      <rPr>
        <sz val="10"/>
        <color indexed="8"/>
        <rFont val="Arial Narrow"/>
        <family val="2"/>
      </rPr>
      <t>Rectory NOT Provided</t>
    </r>
  </si>
  <si>
    <t>Years of Pension Credit CS (CPG Jan 1 2023)</t>
  </si>
  <si>
    <t>2022 Cash Stipend</t>
  </si>
  <si>
    <t>ANTHEM BCBS Bluecard PPO 100 or CIGNA PPO 100  - 2023 DIOCESAN BASE PLAN</t>
  </si>
  <si>
    <r>
      <t xml:space="preserve">Curate/Assistant                </t>
    </r>
    <r>
      <rPr>
        <sz val="11"/>
        <rFont val="Arial Narrow"/>
        <family val="2"/>
      </rPr>
      <t>Newly Ordained</t>
    </r>
  </si>
  <si>
    <r>
      <t>Assistant/ Associate</t>
    </r>
    <r>
      <rPr>
        <sz val="11"/>
        <rFont val="Arial Narrow"/>
        <family val="2"/>
      </rPr>
      <t xml:space="preserve"> Experienced</t>
    </r>
  </si>
  <si>
    <r>
      <t xml:space="preserve">Vicar/Rector/Priest in  Charge/Interim Rector  </t>
    </r>
    <r>
      <rPr>
        <sz val="11"/>
        <rFont val="Arial Narrow"/>
        <family val="2"/>
      </rPr>
      <t xml:space="preserve">            Rectory Provided</t>
    </r>
  </si>
  <si>
    <r>
      <t xml:space="preserve">Vicar/Rector/Priest in Charge/Interim Rector      </t>
    </r>
    <r>
      <rPr>
        <sz val="11"/>
        <rFont val="Arial Narrow"/>
        <family val="2"/>
      </rPr>
      <t xml:space="preserve">        Rectory NOT Provided</t>
    </r>
  </si>
  <si>
    <r>
      <rPr>
        <b/>
        <sz val="11"/>
        <rFont val="Arial Narrow"/>
        <family val="2"/>
      </rPr>
      <t>*NOTE:</t>
    </r>
    <r>
      <rPr>
        <sz val="11"/>
        <rFont val="Arial Narrow"/>
        <family val="2"/>
      </rPr>
      <t xml:space="preserve"> This chart does not calculate SECA Offset on the Housing Equity amount (Min. $2,500).  If the cleric opts to receive that money, the SECA calculation will need to be adjusted. </t>
    </r>
  </si>
  <si>
    <t>Enter Annual Amounts for Both Years</t>
  </si>
  <si>
    <t>*NOTE: This chart DOES NOT take into consideration any income tax ramifications from "Other Compensation".</t>
  </si>
  <si>
    <t>COMPENSATION COMPONENTS</t>
  </si>
  <si>
    <t>POSITION CATEGORIES</t>
  </si>
  <si>
    <t>SELF-EMPLOYMENT</t>
  </si>
  <si>
    <t>CONTRIBUTIONS ACT</t>
  </si>
  <si>
    <r>
      <t xml:space="preserve">HOUSING EQUITY </t>
    </r>
    <r>
      <rPr>
        <b/>
        <sz val="10"/>
        <color indexed="8"/>
        <rFont val="Arial Narrow"/>
        <family val="2"/>
      </rPr>
      <t>or</t>
    </r>
  </si>
  <si>
    <t>E***</t>
  </si>
  <si>
    <t>*** Unless car is provided</t>
  </si>
  <si>
    <t>INSURANCE</t>
  </si>
  <si>
    <t>PREMIUMS</t>
  </si>
  <si>
    <t>(MEDICAL/DENTAL/LIFE)</t>
  </si>
  <si>
    <t>Diocese of New Jersey Base Clergy Salary Schedule for January 2023- December 2023</t>
  </si>
  <si>
    <t>15,063 to 44,619</t>
  </si>
  <si>
    <t>PLUS COST OF</t>
  </si>
  <si>
    <t>PROVIDING RECTORY</t>
  </si>
  <si>
    <t>Position Categories</t>
  </si>
  <si>
    <t>2023 YCS MINIMUM</t>
  </si>
  <si>
    <t>2023 COLA Increase - 5% Minimum</t>
  </si>
  <si>
    <t>Compensation Details</t>
  </si>
  <si>
    <t>IMPORTANT:  this form is completely self-calculating and is not intended to need manual adjustment.  If you feel it is incorrect or needs to be manually adjusted</t>
  </si>
  <si>
    <t>Church/Clergy Details</t>
  </si>
  <si>
    <t>for your purposes, please contact Pat Hawkins at phawkins@dioceseofnj.org.</t>
  </si>
  <si>
    <r>
      <t xml:space="preserve">"YEARS OF PENSION </t>
    </r>
    <r>
      <rPr>
        <b/>
        <sz val="12"/>
        <color indexed="8"/>
        <rFont val="Arial Narrow"/>
        <family val="2"/>
      </rPr>
      <t xml:space="preserve">CREDITED SERVICE" (CS)  = years (xx.xx) of credited service as per Church Pension Fund ANNUAL STATEMENT </t>
    </r>
    <r>
      <rPr>
        <b/>
        <u/>
        <sz val="12"/>
        <color indexed="8"/>
        <rFont val="Arial Narrow"/>
        <family val="2"/>
      </rPr>
      <t>as of January of the year being projected.</t>
    </r>
  </si>
  <si>
    <t>Professional Expenses (2022 Actual, 2023 Budgeted) - $4,500 minimum</t>
  </si>
  <si>
    <t>Cont. Education (2022 Actual, 2023 Budgeted) - minimum $1,075</t>
  </si>
  <si>
    <t xml:space="preserve">Annual Insurance Premiums </t>
  </si>
  <si>
    <t>2022 Equity OR</t>
  </si>
  <si>
    <t>2022 Subsidy</t>
  </si>
  <si>
    <t>2023 Equity OR</t>
  </si>
  <si>
    <t>2023 Subsidy</t>
  </si>
  <si>
    <t>2023  Cash Stipend (COLA INCREASE)</t>
  </si>
  <si>
    <t>2023 Base Stipend
(YCS as of Jan. 2023)</t>
  </si>
  <si>
    <t>Password to unprotect sheet:</t>
  </si>
  <si>
    <t>dnjsccc</t>
  </si>
  <si>
    <t>UPON COMPLETION OF THE ENTRIES IN THIS ENTIRE TOP TABLE AND VERIFICATION OF THE AMOUNTS IN THE 2022 REPORT AND 2023 PROJECTIONS BELOW, PLEASE SEND A SAVED COPY OF THIS EXCEL FILE (ALL TABS) TO SCCC@DIOCESEOFNJ.ORG BY MARCH 1, 2023.</t>
  </si>
  <si>
    <t>REQUIRED ENTRY</t>
  </si>
  <si>
    <t>Diocese of New Jersey Full-Time Clergy Compensation Report &amp; Projection - Entry Form</t>
  </si>
  <si>
    <t>Diocese of New Jersey - 2022 Clergy Full-Time Compensation Report Form</t>
  </si>
  <si>
    <t>Diocese of New Jersey Full-Time Clergy Compensation Projection for January 2023- December 2023</t>
  </si>
  <si>
    <t>Housing Equity - Rectory Provided ($2,500 minimum) OR Housing Subsidy - No Rectory Provided ($18,000 minimum)</t>
  </si>
  <si>
    <t>Congregations are required to pay 100% of the premium for any plan for all clergy and lay employees who work at least 1,500 hours per year unless the cleric or lay employee has other coverage and opts out of church provided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</si>
</sst>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43" formatCode="_(* #,##0.00_);_(* \(#,##0.00\);_(* &quot;-&quot;??_);_(@_)"/>
    <numFmt numFmtId="164" formatCode="[&lt;=9999999]###\-####;\(###\)\ ###\-####"/>
    <numFmt numFmtId="165" formatCode="0.0%"/>
    <numFmt numFmtId="166" formatCode="m/d/yyyy;@"/>
  </numFmts>
  <fonts count="54" x14ac:knownFonts="1">
    <font>
      <sz val="11"/>
      <color theme="1"/>
      <name val="Calibri"/>
      <family val="2"/>
      <scheme val="minor"/>
    </font>
    <font>
      <b/>
      <sz val="11"/>
      <color indexed="8"/>
      <name val="Arial Narrow"/>
      <family val="2"/>
    </font>
    <font>
      <sz val="11"/>
      <color indexed="8"/>
      <name val="Arial Narrow"/>
      <family val="2"/>
    </font>
    <font>
      <sz val="12"/>
      <color indexed="8"/>
      <name val="Arial Narrow"/>
      <family val="2"/>
    </font>
    <font>
      <i/>
      <sz val="11"/>
      <color indexed="8"/>
      <name val="Arial Narrow"/>
      <family val="2"/>
    </font>
    <font>
      <b/>
      <sz val="12"/>
      <color indexed="8"/>
      <name val="Arial"/>
      <family val="2"/>
    </font>
    <font>
      <sz val="12"/>
      <color indexed="8"/>
      <name val="Arial"/>
      <family val="2"/>
    </font>
    <font>
      <b/>
      <sz val="12"/>
      <color indexed="8"/>
      <name val="Arial Narrow"/>
      <family val="2"/>
    </font>
    <font>
      <b/>
      <u/>
      <sz val="12"/>
      <color indexed="8"/>
      <name val="Arial Narrow"/>
      <family val="2"/>
    </font>
    <font>
      <b/>
      <sz val="11"/>
      <color theme="1"/>
      <name val="Calibri"/>
      <family val="2"/>
      <scheme val="minor"/>
    </font>
    <font>
      <sz val="11"/>
      <color theme="1"/>
      <name val="Arial Narrow"/>
      <family val="2"/>
    </font>
    <font>
      <b/>
      <sz val="11"/>
      <color theme="1"/>
      <name val="Arial Narrow"/>
      <family val="2"/>
    </font>
    <font>
      <b/>
      <sz val="10"/>
      <color theme="1"/>
      <name val="Arial Narrow"/>
      <family val="2"/>
    </font>
    <font>
      <b/>
      <sz val="11"/>
      <color theme="1"/>
      <name val="Arial"/>
      <family val="2"/>
    </font>
    <font>
      <sz val="12"/>
      <color theme="1"/>
      <name val="Arial"/>
      <family val="2"/>
    </font>
    <font>
      <b/>
      <sz val="12"/>
      <color theme="1"/>
      <name val="Arial"/>
      <family val="2"/>
    </font>
    <font>
      <b/>
      <sz val="12"/>
      <color theme="1"/>
      <name val="Arial Narrow"/>
      <family val="2"/>
    </font>
    <font>
      <u/>
      <sz val="12"/>
      <color theme="1"/>
      <name val="Arial Narrow"/>
      <family val="2"/>
    </font>
    <font>
      <sz val="12"/>
      <color theme="1"/>
      <name val="Arial Narrow"/>
      <family val="2"/>
    </font>
    <font>
      <b/>
      <sz val="12"/>
      <color theme="1"/>
      <name val="Calibri"/>
      <family val="2"/>
      <scheme val="minor"/>
    </font>
    <font>
      <b/>
      <sz val="14"/>
      <color theme="1"/>
      <name val="Arial Narrow"/>
      <family val="2"/>
    </font>
    <font>
      <b/>
      <i/>
      <sz val="11"/>
      <color theme="1"/>
      <name val="Arial Narrow"/>
      <family val="2"/>
    </font>
    <font>
      <sz val="10.5"/>
      <color theme="1"/>
      <name val="Arial Narrow"/>
      <family val="2"/>
    </font>
    <font>
      <b/>
      <sz val="14"/>
      <color theme="1"/>
      <name val="Arial"/>
      <family val="2"/>
    </font>
    <font>
      <b/>
      <sz val="12"/>
      <color rgb="FFFF0000"/>
      <name val="Arial Narrow"/>
      <family val="2"/>
    </font>
    <font>
      <b/>
      <sz val="11.5"/>
      <color theme="1"/>
      <name val="Arial Narrow"/>
      <family val="2"/>
    </font>
    <font>
      <b/>
      <sz val="11"/>
      <color rgb="FFFF0000"/>
      <name val="Arial"/>
      <family val="2"/>
    </font>
    <font>
      <sz val="12"/>
      <color rgb="FFFF0000"/>
      <name val="Arial"/>
      <family val="2"/>
    </font>
    <font>
      <b/>
      <sz val="9"/>
      <color theme="1"/>
      <name val="Arial Narrow"/>
      <family val="2"/>
    </font>
    <font>
      <sz val="10"/>
      <color theme="1"/>
      <name val="Arial Narrow"/>
      <family val="2"/>
    </font>
    <font>
      <sz val="10"/>
      <color theme="1"/>
      <name val="Calibri"/>
      <family val="2"/>
      <scheme val="minor"/>
    </font>
    <font>
      <b/>
      <sz val="10"/>
      <color indexed="8"/>
      <name val="Arial Narrow"/>
      <family val="2"/>
    </font>
    <font>
      <sz val="10"/>
      <color indexed="8"/>
      <name val="Arial Narrow"/>
      <family val="2"/>
    </font>
    <font>
      <b/>
      <sz val="10"/>
      <color theme="1"/>
      <name val="Calibri"/>
      <family val="2"/>
      <scheme val="minor"/>
    </font>
    <font>
      <u/>
      <sz val="10"/>
      <color theme="1"/>
      <name val="Arial Narrow"/>
      <family val="2"/>
    </font>
    <font>
      <sz val="10"/>
      <color theme="1"/>
      <name val="Symbol"/>
      <family val="1"/>
      <charset val="2"/>
    </font>
    <font>
      <sz val="10"/>
      <color indexed="8"/>
      <name val="Times New Roman"/>
      <family val="1"/>
    </font>
    <font>
      <i/>
      <sz val="10"/>
      <color indexed="8"/>
      <name val="Arial Narrow"/>
      <family val="2"/>
    </font>
    <font>
      <b/>
      <i/>
      <sz val="10"/>
      <color indexed="8"/>
      <name val="Arial Narrow"/>
      <family val="2"/>
    </font>
    <font>
      <u/>
      <sz val="10"/>
      <color indexed="8"/>
      <name val="Arial Narrow"/>
      <family val="2"/>
    </font>
    <font>
      <i/>
      <sz val="10"/>
      <color theme="1"/>
      <name val="Arial Narrow"/>
      <family val="2"/>
    </font>
    <font>
      <b/>
      <i/>
      <u/>
      <sz val="14"/>
      <color rgb="FFFF0000"/>
      <name val="Arial Narrow"/>
      <family val="2"/>
    </font>
    <font>
      <b/>
      <sz val="9"/>
      <color indexed="8"/>
      <name val="Arial Narrow"/>
      <family val="2"/>
    </font>
    <font>
      <b/>
      <sz val="12"/>
      <name val="Arial"/>
      <family val="2"/>
    </font>
    <font>
      <b/>
      <sz val="10"/>
      <name val="Arial Narrow"/>
      <family val="2"/>
    </font>
    <font>
      <b/>
      <sz val="11"/>
      <name val="Arial Narrow"/>
      <family val="2"/>
    </font>
    <font>
      <sz val="11"/>
      <name val="Calibri"/>
      <family val="2"/>
      <scheme val="minor"/>
    </font>
    <font>
      <sz val="11"/>
      <name val="Arial Narrow"/>
      <family val="2"/>
    </font>
    <font>
      <u/>
      <sz val="11"/>
      <color theme="10"/>
      <name val="Calibri"/>
      <family val="2"/>
      <scheme val="minor"/>
    </font>
    <font>
      <sz val="11"/>
      <color rgb="FFFF0000"/>
      <name val="Arial"/>
      <family val="2"/>
    </font>
    <font>
      <sz val="11"/>
      <color theme="1"/>
      <name val="Arial"/>
      <family val="2"/>
    </font>
    <font>
      <b/>
      <sz val="12"/>
      <color rgb="FFFF0000"/>
      <name val="Calibri"/>
      <family val="2"/>
      <scheme val="minor"/>
    </font>
    <font>
      <b/>
      <sz val="11"/>
      <color theme="0"/>
      <name val="Calibri"/>
      <family val="2"/>
      <scheme val="minor"/>
    </font>
    <font>
      <b/>
      <sz val="11"/>
      <color theme="0"/>
      <name val="Arial"/>
      <family val="2"/>
    </font>
  </fonts>
  <fills count="14">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rgb="FFFFFFCC"/>
        <bgColor indexed="64"/>
      </patternFill>
    </fill>
    <fill>
      <patternFill patternType="solid">
        <fgColor rgb="FFFFFF00"/>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rgb="FFFF0000"/>
        <bgColor indexed="64"/>
      </patternFill>
    </fill>
  </fills>
  <borders count="10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rgb="FF000000"/>
      </bottom>
      <diagonal/>
    </border>
    <border>
      <left/>
      <right/>
      <top style="medium">
        <color indexed="64"/>
      </top>
      <bottom/>
      <diagonal/>
    </border>
    <border>
      <left style="thin">
        <color rgb="FFC00000"/>
      </left>
      <right style="thin">
        <color rgb="FFC00000"/>
      </right>
      <top style="thin">
        <color rgb="FFC00000"/>
      </top>
      <bottom style="thin">
        <color rgb="FFC00000"/>
      </bottom>
      <diagonal/>
    </border>
    <border>
      <left style="medium">
        <color theme="1"/>
      </left>
      <right style="thin">
        <color indexed="64"/>
      </right>
      <top style="medium">
        <color theme="1"/>
      </top>
      <bottom style="thin">
        <color indexed="64"/>
      </bottom>
      <diagonal/>
    </border>
    <border>
      <left style="medium">
        <color theme="1"/>
      </left>
      <right/>
      <top style="thin">
        <color indexed="64"/>
      </top>
      <bottom style="thin">
        <color indexed="64"/>
      </bottom>
      <diagonal/>
    </border>
    <border>
      <left/>
      <right/>
      <top/>
      <bottom style="thin">
        <color rgb="FFC00000"/>
      </bottom>
      <diagonal/>
    </border>
    <border>
      <left style="medium">
        <color indexed="64"/>
      </left>
      <right style="medium">
        <color rgb="FF000000"/>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ck">
        <color indexed="64"/>
      </right>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thin">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thick">
        <color indexed="64"/>
      </top>
      <bottom style="medium">
        <color theme="1"/>
      </bottom>
      <diagonal/>
    </border>
    <border>
      <left/>
      <right style="medium">
        <color indexed="64"/>
      </right>
      <top style="thick">
        <color indexed="64"/>
      </top>
      <bottom style="medium">
        <color theme="1"/>
      </bottom>
      <diagonal/>
    </border>
    <border>
      <left style="thin">
        <color indexed="64"/>
      </left>
      <right style="medium">
        <color indexed="64"/>
      </right>
      <top style="medium">
        <color theme="1"/>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ck">
        <color indexed="64"/>
      </right>
      <top style="thin">
        <color indexed="64"/>
      </top>
      <bottom style="medium">
        <color indexed="64"/>
      </bottom>
      <diagonal/>
    </border>
    <border>
      <left/>
      <right/>
      <top style="thick">
        <color rgb="FFFF0000"/>
      </top>
      <bottom/>
      <diagonal/>
    </border>
    <border>
      <left style="thick">
        <color rgb="FFFF0000"/>
      </left>
      <right/>
      <top/>
      <bottom/>
      <diagonal/>
    </border>
    <border>
      <left style="thin">
        <color rgb="FFC00000"/>
      </left>
      <right style="thick">
        <color rgb="FFFF0000"/>
      </right>
      <top style="thin">
        <color rgb="FFC00000"/>
      </top>
      <bottom style="thin">
        <color rgb="FFC00000"/>
      </bottom>
      <diagonal/>
    </border>
    <border>
      <left/>
      <right/>
      <top/>
      <bottom style="thick">
        <color rgb="FFFF0000"/>
      </bottom>
      <diagonal/>
    </border>
    <border>
      <left/>
      <right style="thick">
        <color rgb="FFFF0000"/>
      </right>
      <top/>
      <bottom style="thick">
        <color rgb="FFFF0000"/>
      </bottom>
      <diagonal/>
    </border>
    <border>
      <left/>
      <right style="thick">
        <color rgb="FFFF0000"/>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64"/>
      </left>
      <right style="medium">
        <color indexed="64"/>
      </right>
      <top style="thin">
        <color indexed="64"/>
      </top>
      <bottom style="medium">
        <color indexed="64"/>
      </bottom>
      <diagonal/>
    </border>
    <border>
      <left style="thin">
        <color rgb="FFC00000"/>
      </left>
      <right style="thin">
        <color rgb="FFC00000"/>
      </right>
      <top/>
      <bottom style="thin">
        <color rgb="FFC00000"/>
      </bottom>
      <diagonal/>
    </border>
    <border>
      <left style="thin">
        <color rgb="FFC00000"/>
      </left>
      <right style="thick">
        <color rgb="FFFF0000"/>
      </right>
      <top/>
      <bottom style="thin">
        <color rgb="FFC00000"/>
      </bottom>
      <diagonal/>
    </border>
    <border>
      <left style="thick">
        <color rgb="FFFF0000"/>
      </left>
      <right/>
      <top style="thick">
        <color rgb="FFFF0000"/>
      </top>
      <bottom style="medium">
        <color rgb="FFFF0000"/>
      </bottom>
      <diagonal/>
    </border>
    <border>
      <left/>
      <right/>
      <top style="thick">
        <color rgb="FFFF0000"/>
      </top>
      <bottom style="medium">
        <color rgb="FFFF0000"/>
      </bottom>
      <diagonal/>
    </border>
    <border>
      <left/>
      <right style="thick">
        <color rgb="FFFF0000"/>
      </right>
      <top style="thick">
        <color rgb="FFFF0000"/>
      </top>
      <bottom style="medium">
        <color rgb="FFFF0000"/>
      </bottom>
      <diagonal/>
    </border>
    <border>
      <left/>
      <right style="thin">
        <color rgb="FFC00000"/>
      </right>
      <top/>
      <bottom style="thin">
        <color rgb="FFC00000"/>
      </bottom>
      <diagonal/>
    </border>
    <border>
      <left/>
      <right style="thin">
        <color rgb="FFC00000"/>
      </right>
      <top style="thin">
        <color rgb="FFC00000"/>
      </top>
      <bottom style="thin">
        <color rgb="FFC00000"/>
      </bottom>
      <diagonal/>
    </border>
    <border>
      <left style="thick">
        <color rgb="FFFF0000"/>
      </left>
      <right/>
      <top style="medium">
        <color rgb="FFC00000"/>
      </top>
      <bottom style="thin">
        <color rgb="FFFF0000"/>
      </bottom>
      <diagonal/>
    </border>
    <border>
      <left/>
      <right style="medium">
        <color rgb="FFFF0000"/>
      </right>
      <top style="medium">
        <color rgb="FFC00000"/>
      </top>
      <bottom style="thin">
        <color rgb="FFFF0000"/>
      </bottom>
      <diagonal/>
    </border>
    <border>
      <left style="thick">
        <color rgb="FFFF0000"/>
      </left>
      <right/>
      <top style="thin">
        <color rgb="FFFF0000"/>
      </top>
      <bottom style="thin">
        <color rgb="FFFF0000"/>
      </bottom>
      <diagonal/>
    </border>
    <border>
      <left/>
      <right style="medium">
        <color rgb="FFFF0000"/>
      </right>
      <top style="thin">
        <color rgb="FFFF0000"/>
      </top>
      <bottom style="thin">
        <color rgb="FFFF0000"/>
      </bottom>
      <diagonal/>
    </border>
    <border>
      <left style="thick">
        <color rgb="FFFF0000"/>
      </left>
      <right style="medium">
        <color rgb="FFFF0000"/>
      </right>
      <top style="medium">
        <color rgb="FFFF0000"/>
      </top>
      <bottom style="thin">
        <color rgb="FFFF0000"/>
      </bottom>
      <diagonal/>
    </border>
    <border>
      <left style="thick">
        <color rgb="FFFF0000"/>
      </left>
      <right style="medium">
        <color rgb="FFFF0000"/>
      </right>
      <top style="thin">
        <color rgb="FFFF0000"/>
      </top>
      <bottom style="thin">
        <color rgb="FFFF0000"/>
      </bottom>
      <diagonal/>
    </border>
    <border>
      <left style="thick">
        <color rgb="FFFF0000"/>
      </left>
      <right style="thin">
        <color rgb="FFFF0000"/>
      </right>
      <top style="thick">
        <color rgb="FFFF0000"/>
      </top>
      <bottom style="medium">
        <color rgb="FFC00000"/>
      </bottom>
      <diagonal/>
    </border>
    <border>
      <left style="thin">
        <color rgb="FFFF0000"/>
      </left>
      <right style="thin">
        <color rgb="FFFF0000"/>
      </right>
      <top style="thick">
        <color rgb="FFFF0000"/>
      </top>
      <bottom style="medium">
        <color rgb="FFC00000"/>
      </bottom>
      <diagonal/>
    </border>
    <border>
      <left style="thin">
        <color rgb="FFFF0000"/>
      </left>
      <right style="thick">
        <color rgb="FFFF0000"/>
      </right>
      <top style="thick">
        <color rgb="FFFF0000"/>
      </top>
      <bottom style="medium">
        <color rgb="FFC00000"/>
      </bottom>
      <diagonal/>
    </border>
    <border>
      <left/>
      <right style="thin">
        <color rgb="FFFF0000"/>
      </right>
      <top style="thick">
        <color rgb="FFFF0000"/>
      </top>
      <bottom style="medium">
        <color rgb="FFC00000"/>
      </bottom>
      <diagonal/>
    </border>
    <border>
      <left style="thin">
        <color rgb="FFFF0000"/>
      </left>
      <right style="medium">
        <color rgb="FFFF0000"/>
      </right>
      <top style="thick">
        <color rgb="FFFF0000"/>
      </top>
      <bottom style="medium">
        <color rgb="FFC00000"/>
      </bottom>
      <diagonal/>
    </border>
    <border>
      <left style="thick">
        <color rgb="FFFF0000"/>
      </left>
      <right/>
      <top style="thin">
        <color rgb="FFFF0000"/>
      </top>
      <bottom/>
      <diagonal/>
    </border>
    <border>
      <left/>
      <right style="thin">
        <color rgb="FFC00000"/>
      </right>
      <top style="thin">
        <color rgb="FFC00000"/>
      </top>
      <bottom/>
      <diagonal/>
    </border>
    <border>
      <left style="thin">
        <color rgb="FFC00000"/>
      </left>
      <right style="thin">
        <color rgb="FFC00000"/>
      </right>
      <top style="thin">
        <color rgb="FFC00000"/>
      </top>
      <bottom/>
      <diagonal/>
    </border>
    <border>
      <left style="thin">
        <color rgb="FFC00000"/>
      </left>
      <right style="thick">
        <color rgb="FFFF0000"/>
      </right>
      <top style="thin">
        <color rgb="FFC00000"/>
      </top>
      <bottom/>
      <diagonal/>
    </border>
    <border>
      <left style="thick">
        <color rgb="FFFF0000"/>
      </left>
      <right/>
      <top/>
      <bottom style="thick">
        <color rgb="FFFF0000"/>
      </bottom>
      <diagonal/>
    </border>
    <border>
      <left style="thin">
        <color rgb="FFFF0000"/>
      </left>
      <right style="thin">
        <color rgb="FFFF0000"/>
      </right>
      <top style="thin">
        <color rgb="FFFF0000"/>
      </top>
      <bottom style="medium">
        <color rgb="FFFF0000"/>
      </bottom>
      <diagonal/>
    </border>
    <border>
      <left style="thin">
        <color rgb="FFFF0000"/>
      </left>
      <right style="thick">
        <color rgb="FFFF0000"/>
      </right>
      <top style="thin">
        <color rgb="FFFF0000"/>
      </top>
      <bottom style="medium">
        <color rgb="FFFF0000"/>
      </bottom>
      <diagonal/>
    </border>
    <border>
      <left style="thick">
        <color rgb="FFFF0000"/>
      </left>
      <right/>
      <top/>
      <bottom style="thin">
        <color rgb="FFFF0000"/>
      </bottom>
      <diagonal/>
    </border>
    <border>
      <left style="thin">
        <color rgb="FFFF0000"/>
      </left>
      <right style="medium">
        <color rgb="FFFF0000"/>
      </right>
      <top/>
      <bottom style="thin">
        <color rgb="FFFF0000"/>
      </bottom>
      <diagonal/>
    </border>
    <border>
      <left style="thin">
        <color rgb="FFFF0000"/>
      </left>
      <right style="medium">
        <color rgb="FFFF0000"/>
      </right>
      <top style="thin">
        <color rgb="FFFF0000"/>
      </top>
      <bottom style="thin">
        <color rgb="FFFF0000"/>
      </bottom>
      <diagonal/>
    </border>
    <border>
      <left style="thick">
        <color rgb="FFFF0000"/>
      </left>
      <right/>
      <top/>
      <bottom style="medium">
        <color rgb="FFFF0000"/>
      </bottom>
      <diagonal/>
    </border>
    <border>
      <left style="thin">
        <color rgb="FFFF0000"/>
      </left>
      <right style="medium">
        <color rgb="FFFF0000"/>
      </right>
      <top style="thin">
        <color rgb="FFFF0000"/>
      </top>
      <bottom style="medium">
        <color rgb="FFFF0000"/>
      </bottom>
      <diagonal/>
    </border>
    <border>
      <left style="thick">
        <color rgb="FFFF0000"/>
      </left>
      <right/>
      <top style="thin">
        <color rgb="FFFF0000"/>
      </top>
      <bottom style="thick">
        <color rgb="FFFF0000"/>
      </bottom>
      <diagonal/>
    </border>
    <border>
      <left style="medium">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thick">
        <color rgb="FFFF0000"/>
      </right>
      <top/>
      <bottom style="thick">
        <color rgb="FFFF0000"/>
      </bottom>
      <diagonal/>
    </border>
    <border>
      <left/>
      <right style="thick">
        <color rgb="FFFF0000"/>
      </right>
      <top style="thick">
        <color rgb="FFFF0000"/>
      </top>
      <bottom/>
      <diagonal/>
    </border>
    <border>
      <left style="medium">
        <color rgb="FFFF0000"/>
      </left>
      <right style="medium">
        <color theme="0"/>
      </right>
      <top style="thin">
        <color rgb="FFC00000"/>
      </top>
      <bottom style="thin">
        <color rgb="FFC00000"/>
      </bottom>
      <diagonal/>
    </border>
    <border>
      <left/>
      <right style="thick">
        <color indexed="64"/>
      </right>
      <top style="medium">
        <color indexed="64"/>
      </top>
      <bottom/>
      <diagonal/>
    </border>
    <border>
      <left style="thick">
        <color indexed="64"/>
      </left>
      <right/>
      <top style="medium">
        <color indexed="64"/>
      </top>
      <bottom/>
      <diagonal/>
    </border>
    <border>
      <left style="medium">
        <color theme="1"/>
      </left>
      <right/>
      <top style="thin">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rgb="FFFF0000"/>
      </left>
      <right/>
      <top style="thick">
        <color rgb="FFFF0000"/>
      </top>
      <bottom/>
      <diagonal/>
    </border>
  </borders>
  <cellStyleXfs count="2">
    <xf numFmtId="0" fontId="0" fillId="0" borderId="0"/>
    <xf numFmtId="0" fontId="48" fillId="0" borderId="0" applyNumberFormat="0" applyFill="0" applyBorder="0" applyAlignment="0" applyProtection="0"/>
  </cellStyleXfs>
  <cellXfs count="305">
    <xf numFmtId="0" fontId="0" fillId="0" borderId="0" xfId="0"/>
    <xf numFmtId="0" fontId="0" fillId="0" borderId="0" xfId="0" applyBorder="1"/>
    <xf numFmtId="3" fontId="10" fillId="2" borderId="1" xfId="0" applyNumberFormat="1" applyFont="1" applyFill="1" applyBorder="1" applyAlignment="1">
      <alignment horizontal="center" wrapText="1"/>
    </xf>
    <xf numFmtId="3" fontId="10" fillId="2" borderId="2" xfId="0" applyNumberFormat="1" applyFont="1" applyFill="1" applyBorder="1" applyAlignment="1">
      <alignment horizontal="center" wrapText="1"/>
    </xf>
    <xf numFmtId="0" fontId="10" fillId="2" borderId="2" xfId="0" applyFont="1" applyFill="1" applyBorder="1" applyAlignment="1">
      <alignment horizontal="center" wrapText="1"/>
    </xf>
    <xf numFmtId="0" fontId="10" fillId="2" borderId="0" xfId="0" applyFont="1" applyFill="1" applyBorder="1" applyAlignment="1">
      <alignment horizontal="center" wrapText="1"/>
    </xf>
    <xf numFmtId="0" fontId="10" fillId="2" borderId="1" xfId="0" applyFont="1" applyFill="1" applyBorder="1" applyAlignment="1">
      <alignment horizontal="center" wrapText="1"/>
    </xf>
    <xf numFmtId="3" fontId="10" fillId="2" borderId="0" xfId="0" applyNumberFormat="1" applyFont="1" applyFill="1" applyBorder="1" applyAlignment="1">
      <alignment horizontal="center" wrapText="1"/>
    </xf>
    <xf numFmtId="0" fontId="10" fillId="2" borderId="9" xfId="0" applyFont="1" applyFill="1" applyBorder="1" applyAlignment="1">
      <alignment horizontal="center" wrapText="1"/>
    </xf>
    <xf numFmtId="0" fontId="10" fillId="2" borderId="4" xfId="0" applyFont="1" applyFill="1" applyBorder="1" applyAlignment="1">
      <alignment horizontal="center" wrapText="1"/>
    </xf>
    <xf numFmtId="0" fontId="13" fillId="0" borderId="5" xfId="0" applyFont="1" applyBorder="1" applyAlignment="1">
      <alignment horizontal="center"/>
    </xf>
    <xf numFmtId="0" fontId="14" fillId="0" borderId="4" xfId="0" applyFont="1" applyBorder="1" applyAlignment="1">
      <alignment vertical="top" wrapText="1"/>
    </xf>
    <xf numFmtId="8" fontId="14" fillId="0" borderId="6" xfId="0" applyNumberFormat="1" applyFont="1" applyBorder="1" applyAlignment="1">
      <alignment horizontal="right" vertical="top" wrapText="1"/>
    </xf>
    <xf numFmtId="0" fontId="13" fillId="0" borderId="5" xfId="0" applyFont="1" applyBorder="1" applyAlignment="1">
      <alignment horizontal="center" wrapText="1"/>
    </xf>
    <xf numFmtId="0" fontId="0" fillId="0" borderId="0" xfId="0" applyAlignment="1"/>
    <xf numFmtId="0" fontId="13" fillId="3" borderId="5" xfId="0" applyFont="1" applyFill="1" applyBorder="1" applyAlignment="1">
      <alignment horizontal="center" wrapText="1"/>
    </xf>
    <xf numFmtId="8" fontId="14" fillId="3" borderId="6" xfId="0" applyNumberFormat="1" applyFont="1" applyFill="1" applyBorder="1" applyAlignment="1">
      <alignment horizontal="right" vertical="top" wrapText="1"/>
    </xf>
    <xf numFmtId="0" fontId="16" fillId="0" borderId="0" xfId="0" applyFont="1" applyAlignment="1">
      <alignment horizontal="left"/>
    </xf>
    <xf numFmtId="0" fontId="17" fillId="0" borderId="0" xfId="0" applyFont="1" applyAlignment="1">
      <alignment horizontal="left"/>
    </xf>
    <xf numFmtId="0" fontId="18" fillId="0" borderId="0" xfId="0" applyFont="1" applyAlignment="1">
      <alignment horizontal="left"/>
    </xf>
    <xf numFmtId="0" fontId="10" fillId="0" borderId="0" xfId="0" applyFont="1"/>
    <xf numFmtId="0" fontId="10" fillId="0" borderId="2" xfId="0" applyFont="1" applyBorder="1"/>
    <xf numFmtId="0" fontId="18" fillId="0" borderId="0" xfId="0" applyFont="1"/>
    <xf numFmtId="0" fontId="15" fillId="0" borderId="0" xfId="0" applyFont="1" applyAlignment="1">
      <alignment horizontal="center"/>
    </xf>
    <xf numFmtId="0" fontId="10" fillId="0" borderId="0" xfId="0" applyFont="1" applyAlignment="1"/>
    <xf numFmtId="0" fontId="11" fillId="0" borderId="0" xfId="0" applyNumberFormat="1" applyFont="1" applyAlignment="1">
      <alignment horizontal="center"/>
    </xf>
    <xf numFmtId="0" fontId="14" fillId="0" borderId="0" xfId="0" applyFont="1" applyAlignment="1">
      <alignment horizontal="left"/>
    </xf>
    <xf numFmtId="0" fontId="15" fillId="0" borderId="0" xfId="0" applyFont="1" applyAlignment="1">
      <alignment horizontal="left"/>
    </xf>
    <xf numFmtId="0" fontId="0" fillId="0" borderId="0" xfId="0" applyAlignment="1">
      <alignment horizontal="left"/>
    </xf>
    <xf numFmtId="0" fontId="15" fillId="5" borderId="6" xfId="0" applyFont="1" applyFill="1" applyBorder="1" applyAlignment="1">
      <alignment vertical="top" wrapText="1"/>
    </xf>
    <xf numFmtId="0" fontId="19" fillId="0" borderId="0" xfId="0" applyFont="1"/>
    <xf numFmtId="0" fontId="19" fillId="0" borderId="0" xfId="0" applyFont="1" applyBorder="1"/>
    <xf numFmtId="0" fontId="15" fillId="6" borderId="4" xfId="0" applyFont="1" applyFill="1" applyBorder="1" applyAlignment="1">
      <alignment vertical="top" wrapText="1"/>
    </xf>
    <xf numFmtId="0" fontId="15" fillId="7" borderId="4" xfId="0" applyFont="1" applyFill="1" applyBorder="1" applyAlignment="1">
      <alignment vertical="top" wrapText="1"/>
    </xf>
    <xf numFmtId="0" fontId="21" fillId="2" borderId="1" xfId="0" applyFont="1" applyFill="1" applyBorder="1" applyAlignment="1">
      <alignment horizontal="center" vertical="top" wrapText="1"/>
    </xf>
    <xf numFmtId="0" fontId="11" fillId="0" borderId="0" xfId="0" applyFont="1" applyBorder="1" applyAlignment="1">
      <alignment horizontal="center" vertical="center"/>
    </xf>
    <xf numFmtId="0" fontId="22" fillId="0" borderId="0" xfId="0" applyFont="1"/>
    <xf numFmtId="0" fontId="0" fillId="0" borderId="0" xfId="0" applyFont="1"/>
    <xf numFmtId="0" fontId="23" fillId="0" borderId="0" xfId="0" applyFont="1" applyAlignment="1">
      <alignment horizontal="center"/>
    </xf>
    <xf numFmtId="0" fontId="0" fillId="0" borderId="4" xfId="0" applyBorder="1"/>
    <xf numFmtId="0" fontId="10" fillId="2" borderId="5" xfId="0" applyFont="1" applyFill="1" applyBorder="1" applyAlignment="1">
      <alignment horizontal="center" wrapText="1"/>
    </xf>
    <xf numFmtId="0" fontId="18" fillId="0" borderId="0" xfId="0" applyFont="1" applyAlignment="1"/>
    <xf numFmtId="0" fontId="16" fillId="0" borderId="0" xfId="0" applyNumberFormat="1" applyFont="1" applyAlignment="1">
      <alignment horizontal="center"/>
    </xf>
    <xf numFmtId="0" fontId="24" fillId="0" borderId="0" xfId="0" applyFont="1" applyAlignment="1">
      <alignment horizontal="left"/>
    </xf>
    <xf numFmtId="0" fontId="24" fillId="0" borderId="0" xfId="0" applyFont="1" applyAlignment="1" applyProtection="1">
      <alignment horizontal="left"/>
      <protection locked="0"/>
    </xf>
    <xf numFmtId="0" fontId="21" fillId="2" borderId="3" xfId="0" applyFont="1" applyFill="1" applyBorder="1" applyAlignment="1">
      <alignment horizontal="center" vertical="top" wrapText="1"/>
    </xf>
    <xf numFmtId="0" fontId="10" fillId="0" borderId="0" xfId="0" applyFont="1" applyBorder="1"/>
    <xf numFmtId="0" fontId="3" fillId="0" borderId="0" xfId="0" applyFont="1" applyAlignment="1"/>
    <xf numFmtId="0" fontId="25" fillId="0" borderId="0" xfId="0" applyFont="1" applyAlignment="1">
      <alignment horizontal="left"/>
    </xf>
    <xf numFmtId="0" fontId="13" fillId="9" borderId="5" xfId="0" applyFont="1" applyFill="1" applyBorder="1" applyAlignment="1">
      <alignment horizontal="center" wrapText="1"/>
    </xf>
    <xf numFmtId="0" fontId="15" fillId="0" borderId="0" xfId="0" applyFont="1" applyAlignment="1">
      <alignment horizontal="center"/>
    </xf>
    <xf numFmtId="0" fontId="15" fillId="0" borderId="4" xfId="0" applyFont="1" applyBorder="1" applyAlignment="1">
      <alignment vertical="top"/>
    </xf>
    <xf numFmtId="8" fontId="14" fillId="9" borderId="6" xfId="0" applyNumberFormat="1" applyFont="1" applyFill="1" applyBorder="1" applyAlignment="1">
      <alignment horizontal="right" vertical="top" wrapText="1"/>
    </xf>
    <xf numFmtId="8" fontId="14" fillId="0" borderId="6" xfId="0" applyNumberFormat="1" applyFont="1" applyBorder="1" applyAlignment="1">
      <alignment horizontal="right" vertical="top"/>
    </xf>
    <xf numFmtId="10" fontId="0" fillId="0" borderId="0" xfId="0" applyNumberFormat="1"/>
    <xf numFmtId="8" fontId="14" fillId="0" borderId="6" xfId="0" applyNumberFormat="1" applyFont="1" applyFill="1" applyBorder="1" applyAlignment="1">
      <alignment horizontal="right" vertical="top"/>
    </xf>
    <xf numFmtId="8" fontId="14" fillId="0" borderId="7" xfId="0" applyNumberFormat="1" applyFont="1" applyFill="1" applyBorder="1" applyAlignment="1">
      <alignment horizontal="right" vertical="top" wrapText="1"/>
    </xf>
    <xf numFmtId="8" fontId="14" fillId="9" borderId="4" xfId="0" applyNumberFormat="1" applyFont="1" applyFill="1" applyBorder="1" applyAlignment="1">
      <alignment horizontal="right" vertical="top" wrapText="1"/>
    </xf>
    <xf numFmtId="8" fontId="14" fillId="0" borderId="4" xfId="0" applyNumberFormat="1" applyFont="1" applyBorder="1" applyAlignment="1">
      <alignment horizontal="right" vertical="top" wrapText="1"/>
    </xf>
    <xf numFmtId="0" fontId="15" fillId="0" borderId="0" xfId="0" applyFont="1" applyAlignment="1">
      <alignment horizontal="center"/>
    </xf>
    <xf numFmtId="10" fontId="0" fillId="0" borderId="0" xfId="0" applyNumberFormat="1" applyAlignment="1">
      <alignment horizontal="right"/>
    </xf>
    <xf numFmtId="0" fontId="0" fillId="0" borderId="0" xfId="0" applyAlignment="1">
      <alignment vertical="center"/>
    </xf>
    <xf numFmtId="0" fontId="23" fillId="0" borderId="0" xfId="0" applyFont="1" applyAlignment="1">
      <alignment horizontal="center"/>
    </xf>
    <xf numFmtId="0" fontId="23" fillId="0" borderId="0" xfId="0" applyFont="1" applyBorder="1" applyAlignment="1">
      <alignment horizontal="center"/>
    </xf>
    <xf numFmtId="0" fontId="23" fillId="0" borderId="0" xfId="0" applyFont="1" applyAlignment="1">
      <alignment horizontal="left"/>
    </xf>
    <xf numFmtId="0" fontId="0" fillId="0" borderId="0" xfId="0" applyFill="1"/>
    <xf numFmtId="0" fontId="9" fillId="0" borderId="0" xfId="0" applyFont="1" applyFill="1"/>
    <xf numFmtId="0" fontId="0" fillId="0" borderId="0" xfId="0" applyAlignment="1">
      <alignment vertical="top" wrapText="1"/>
    </xf>
    <xf numFmtId="0" fontId="29" fillId="0" borderId="0" xfId="0" applyFont="1"/>
    <xf numFmtId="0" fontId="33" fillId="0" borderId="0" xfId="0" applyFont="1"/>
    <xf numFmtId="0" fontId="33" fillId="0" borderId="0" xfId="0" applyFont="1" applyBorder="1"/>
    <xf numFmtId="0" fontId="30" fillId="0" borderId="0" xfId="0" applyFont="1"/>
    <xf numFmtId="0" fontId="29" fillId="0" borderId="0" xfId="0" applyFont="1" applyAlignment="1"/>
    <xf numFmtId="3" fontId="29" fillId="2" borderId="0" xfId="0" applyNumberFormat="1" applyFont="1" applyFill="1" applyBorder="1" applyAlignment="1" applyProtection="1">
      <alignment horizontal="center" vertical="center" wrapText="1"/>
      <protection locked="0"/>
    </xf>
    <xf numFmtId="3" fontId="12" fillId="2" borderId="0" xfId="0" applyNumberFormat="1" applyFont="1" applyFill="1" applyBorder="1" applyAlignment="1">
      <alignment horizontal="center" vertical="center" wrapText="1"/>
    </xf>
    <xf numFmtId="0" fontId="29" fillId="2" borderId="0" xfId="0" applyFont="1" applyFill="1" applyBorder="1" applyAlignment="1">
      <alignment horizontal="center" wrapText="1"/>
    </xf>
    <xf numFmtId="0" fontId="34" fillId="0" borderId="0" xfId="0" applyFont="1"/>
    <xf numFmtId="0" fontId="12" fillId="0" borderId="0" xfId="0" applyFont="1" applyAlignment="1">
      <alignment horizontal="left"/>
    </xf>
    <xf numFmtId="0" fontId="29" fillId="0" borderId="0" xfId="0" applyFont="1" applyAlignment="1">
      <alignment horizontal="left"/>
    </xf>
    <xf numFmtId="0" fontId="35" fillId="0" borderId="0" xfId="0" applyFont="1" applyAlignment="1">
      <alignment horizontal="left" indent="5"/>
    </xf>
    <xf numFmtId="0" fontId="32" fillId="0" borderId="0" xfId="0" applyFont="1"/>
    <xf numFmtId="0" fontId="40" fillId="0" borderId="0" xfId="0" applyFont="1" applyAlignment="1">
      <alignment horizontal="left"/>
    </xf>
    <xf numFmtId="0" fontId="12" fillId="0" borderId="0" xfId="0" applyFont="1"/>
    <xf numFmtId="0" fontId="10" fillId="2" borderId="10" xfId="0" applyFont="1" applyFill="1" applyBorder="1" applyAlignment="1">
      <alignment horizontal="center" wrapText="1"/>
    </xf>
    <xf numFmtId="0" fontId="0" fillId="0" borderId="11" xfId="0" applyBorder="1"/>
    <xf numFmtId="39" fontId="0" fillId="4" borderId="11" xfId="0" applyNumberFormat="1" applyFill="1" applyBorder="1" applyAlignment="1">
      <alignment vertical="center"/>
    </xf>
    <xf numFmtId="0" fontId="26" fillId="5" borderId="11" xfId="0" applyFont="1" applyFill="1" applyBorder="1" applyAlignment="1">
      <alignment horizontal="center" wrapText="1"/>
    </xf>
    <xf numFmtId="0" fontId="26" fillId="7" borderId="11" xfId="0" applyFont="1" applyFill="1" applyBorder="1" applyAlignment="1">
      <alignment horizontal="center" wrapText="1"/>
    </xf>
    <xf numFmtId="0" fontId="26" fillId="6" borderId="11" xfId="0" applyFont="1" applyFill="1" applyBorder="1" applyAlignment="1">
      <alignment horizontal="center" wrapText="1"/>
    </xf>
    <xf numFmtId="0" fontId="13" fillId="0" borderId="11" xfId="0" applyFont="1" applyFill="1" applyBorder="1" applyAlignment="1">
      <alignment horizontal="center" wrapText="1"/>
    </xf>
    <xf numFmtId="0" fontId="43" fillId="0" borderId="4" xfId="0" applyFont="1" applyBorder="1" applyAlignment="1">
      <alignment vertical="top"/>
    </xf>
    <xf numFmtId="0" fontId="46" fillId="0" borderId="0" xfId="0" applyFont="1"/>
    <xf numFmtId="0" fontId="46" fillId="0" borderId="0" xfId="0" applyFont="1" applyBorder="1"/>
    <xf numFmtId="8" fontId="50" fillId="3" borderId="11" xfId="0" applyNumberFormat="1" applyFont="1" applyFill="1" applyBorder="1" applyAlignment="1">
      <alignment horizontal="right" vertical="top" wrapText="1"/>
    </xf>
    <xf numFmtId="8" fontId="50" fillId="9" borderId="11" xfId="0" applyNumberFormat="1" applyFont="1" applyFill="1" applyBorder="1" applyAlignment="1">
      <alignment horizontal="right" vertical="top" wrapText="1"/>
    </xf>
    <xf numFmtId="0" fontId="44" fillId="0" borderId="12" xfId="0" applyFont="1" applyBorder="1" applyAlignment="1">
      <alignment horizontal="center" vertical="center" wrapText="1"/>
    </xf>
    <xf numFmtId="43" fontId="45" fillId="4" borderId="13" xfId="0" applyNumberFormat="1" applyFont="1" applyFill="1" applyBorder="1" applyAlignment="1">
      <alignment horizontal="center" vertical="center" wrapText="1"/>
    </xf>
    <xf numFmtId="0" fontId="23" fillId="0" borderId="0" xfId="0" applyFont="1" applyAlignment="1">
      <alignment horizontal="center"/>
    </xf>
    <xf numFmtId="0" fontId="16" fillId="2" borderId="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2" fillId="2" borderId="1" xfId="0" applyNumberFormat="1" applyFont="1" applyFill="1" applyBorder="1" applyAlignment="1">
      <alignment horizontal="center" vertical="top" wrapText="1"/>
    </xf>
    <xf numFmtId="0" fontId="12" fillId="2" borderId="1" xfId="0" applyFont="1" applyFill="1" applyBorder="1" applyAlignment="1">
      <alignment horizontal="center" wrapText="1"/>
    </xf>
    <xf numFmtId="0" fontId="12"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2" fillId="2" borderId="2" xfId="0" applyNumberFormat="1" applyFont="1" applyFill="1" applyBorder="1" applyAlignment="1">
      <alignment horizontal="center" vertical="top" wrapText="1"/>
    </xf>
    <xf numFmtId="0" fontId="12" fillId="2" borderId="2" xfId="0" applyFont="1" applyFill="1" applyBorder="1" applyAlignment="1">
      <alignment horizontal="center" wrapText="1"/>
    </xf>
    <xf numFmtId="3" fontId="11" fillId="2" borderId="2" xfId="0" applyNumberFormat="1" applyFont="1" applyFill="1" applyBorder="1" applyAlignment="1">
      <alignment horizontal="center" vertical="center" wrapText="1"/>
    </xf>
    <xf numFmtId="0" fontId="10" fillId="2" borderId="2" xfId="0" applyFont="1" applyFill="1" applyBorder="1" applyAlignment="1">
      <alignment horizontal="center"/>
    </xf>
    <xf numFmtId="0" fontId="40" fillId="2" borderId="4" xfId="0" applyFont="1" applyFill="1" applyBorder="1" applyAlignment="1">
      <alignment horizontal="center" wrapText="1"/>
    </xf>
    <xf numFmtId="0" fontId="23" fillId="0" borderId="4" xfId="0" applyFont="1" applyBorder="1" applyAlignment="1">
      <alignment horizontal="center"/>
    </xf>
    <xf numFmtId="0" fontId="9" fillId="0" borderId="1" xfId="0" applyFont="1" applyBorder="1"/>
    <xf numFmtId="0" fontId="28" fillId="2" borderId="2" xfId="0" applyFont="1" applyFill="1" applyBorder="1" applyAlignment="1">
      <alignment horizontal="center" vertical="center" wrapText="1"/>
    </xf>
    <xf numFmtId="0" fontId="11" fillId="2" borderId="4" xfId="0" applyFont="1" applyFill="1" applyBorder="1" applyAlignment="1">
      <alignment vertical="top" wrapText="1"/>
    </xf>
    <xf numFmtId="0" fontId="12" fillId="2" borderId="4" xfId="0" applyFont="1" applyFill="1" applyBorder="1" applyAlignment="1">
      <alignment horizontal="center" wrapText="1"/>
    </xf>
    <xf numFmtId="0" fontId="12" fillId="2" borderId="4" xfId="0" applyFont="1" applyFill="1" applyBorder="1" applyAlignment="1">
      <alignment horizontal="center" vertical="center" wrapText="1"/>
    </xf>
    <xf numFmtId="0" fontId="42" fillId="2" borderId="4" xfId="0" applyFont="1" applyFill="1" applyBorder="1" applyAlignment="1">
      <alignment horizontal="center" wrapText="1"/>
    </xf>
    <xf numFmtId="0" fontId="29" fillId="2" borderId="4" xfId="0" applyFont="1" applyFill="1" applyBorder="1" applyAlignment="1">
      <alignment horizontal="center" wrapText="1"/>
    </xf>
    <xf numFmtId="8" fontId="14" fillId="3" borderId="6" xfId="0" applyNumberFormat="1" applyFont="1" applyFill="1" applyBorder="1" applyAlignment="1">
      <alignment horizontal="right" vertical="top"/>
    </xf>
    <xf numFmtId="8" fontId="14" fillId="12" borderId="7" xfId="0" applyNumberFormat="1" applyFont="1" applyFill="1" applyBorder="1" applyAlignment="1">
      <alignment horizontal="right" vertical="top" wrapText="1"/>
    </xf>
    <xf numFmtId="8" fontId="0" fillId="0" borderId="0" xfId="0" applyNumberFormat="1"/>
    <xf numFmtId="0" fontId="10" fillId="0" borderId="2" xfId="0" applyFont="1" applyBorder="1" applyAlignment="1">
      <alignment horizontal="center"/>
    </xf>
    <xf numFmtId="0" fontId="11" fillId="2" borderId="23" xfId="0" applyFont="1" applyFill="1" applyBorder="1" applyAlignment="1">
      <alignment horizontal="center" vertical="center" wrapText="1"/>
    </xf>
    <xf numFmtId="43" fontId="11" fillId="4" borderId="18" xfId="0" applyNumberFormat="1" applyFont="1" applyFill="1" applyBorder="1" applyAlignment="1">
      <alignment horizontal="center" vertical="center" wrapText="1"/>
    </xf>
    <xf numFmtId="43" fontId="11" fillId="4" borderId="22" xfId="0" applyNumberFormat="1" applyFont="1" applyFill="1" applyBorder="1" applyAlignment="1">
      <alignment horizontal="center" vertical="center" wrapText="1"/>
    </xf>
    <xf numFmtId="0" fontId="11" fillId="2" borderId="29" xfId="0" applyFont="1" applyFill="1" applyBorder="1" applyAlignment="1">
      <alignment horizontal="center" vertical="center" wrapText="1"/>
    </xf>
    <xf numFmtId="43" fontId="11" fillId="4" borderId="24" xfId="0" applyNumberFormat="1" applyFont="1" applyFill="1" applyBorder="1" applyAlignment="1">
      <alignment horizontal="center" vertical="center" wrapText="1"/>
    </xf>
    <xf numFmtId="43" fontId="11" fillId="4" borderId="25" xfId="0" applyNumberFormat="1" applyFont="1" applyFill="1" applyBorder="1" applyAlignment="1">
      <alignment horizontal="center" vertical="center" wrapText="1"/>
    </xf>
    <xf numFmtId="0" fontId="11" fillId="0" borderId="30" xfId="0" applyFont="1" applyBorder="1" applyAlignment="1">
      <alignment horizontal="center" vertical="center"/>
    </xf>
    <xf numFmtId="0" fontId="11" fillId="0" borderId="6" xfId="0" applyFont="1" applyBorder="1" applyAlignment="1">
      <alignment horizontal="center" vertical="center"/>
    </xf>
    <xf numFmtId="0" fontId="11" fillId="0" borderId="6" xfId="0" applyFont="1" applyBorder="1" applyAlignment="1">
      <alignment horizontal="center" vertical="center" wrapText="1"/>
    </xf>
    <xf numFmtId="0" fontId="11" fillId="0" borderId="31" xfId="0" applyFont="1" applyBorder="1" applyAlignment="1">
      <alignment horizontal="center" vertical="center" wrapText="1"/>
    </xf>
    <xf numFmtId="0" fontId="45" fillId="2" borderId="37" xfId="0" applyFont="1" applyFill="1" applyBorder="1" applyAlignment="1">
      <alignment horizontal="center" vertical="center" wrapText="1"/>
    </xf>
    <xf numFmtId="0" fontId="44" fillId="0" borderId="43" xfId="0" applyFont="1" applyBorder="1" applyAlignment="1">
      <alignment horizontal="center" vertical="center" wrapText="1"/>
    </xf>
    <xf numFmtId="43" fontId="45" fillId="4" borderId="44" xfId="0" applyNumberFormat="1" applyFont="1" applyFill="1" applyBorder="1" applyAlignment="1">
      <alignment horizontal="center" vertical="center" wrapText="1"/>
    </xf>
    <xf numFmtId="0" fontId="45" fillId="2" borderId="45" xfId="0" applyFont="1" applyFill="1" applyBorder="1" applyAlignment="1">
      <alignment horizontal="center" vertical="center" wrapText="1"/>
    </xf>
    <xf numFmtId="43" fontId="45" fillId="4" borderId="46" xfId="0" applyNumberFormat="1" applyFont="1" applyFill="1" applyBorder="1" applyAlignment="1">
      <alignment horizontal="center" vertical="center" wrapText="1"/>
    </xf>
    <xf numFmtId="43" fontId="45" fillId="4" borderId="18" xfId="0" applyNumberFormat="1" applyFont="1" applyFill="1" applyBorder="1" applyAlignment="1">
      <alignment horizontal="center" vertical="center" wrapText="1"/>
    </xf>
    <xf numFmtId="7" fontId="45" fillId="4" borderId="22" xfId="0" applyNumberFormat="1" applyFont="1" applyFill="1" applyBorder="1" applyAlignment="1">
      <alignment horizontal="center" vertical="center" wrapText="1"/>
    </xf>
    <xf numFmtId="43" fontId="45" fillId="4" borderId="19" xfId="0" applyNumberFormat="1" applyFont="1" applyFill="1" applyBorder="1" applyAlignment="1">
      <alignment horizontal="center" vertical="center" wrapText="1"/>
    </xf>
    <xf numFmtId="7" fontId="45" fillId="4" borderId="47" xfId="0" applyNumberFormat="1" applyFont="1" applyFill="1" applyBorder="1" applyAlignment="1">
      <alignment horizontal="center" vertical="center" wrapText="1"/>
    </xf>
    <xf numFmtId="0" fontId="23" fillId="0" borderId="0" xfId="0" applyFont="1" applyAlignment="1">
      <alignment horizontal="center" vertical="center"/>
    </xf>
    <xf numFmtId="39" fontId="0" fillId="0" borderId="11" xfId="0" applyNumberFormat="1" applyBorder="1" applyAlignment="1">
      <alignment vertical="center"/>
    </xf>
    <xf numFmtId="43" fontId="0" fillId="0" borderId="11" xfId="0" applyNumberFormat="1" applyBorder="1" applyAlignment="1">
      <alignment vertical="center"/>
    </xf>
    <xf numFmtId="39" fontId="0" fillId="0" borderId="50" xfId="0" applyNumberFormat="1" applyBorder="1" applyAlignment="1">
      <alignment vertical="center"/>
    </xf>
    <xf numFmtId="0" fontId="0" fillId="4" borderId="11" xfId="0" applyFill="1" applyBorder="1" applyAlignment="1">
      <alignment vertical="center"/>
    </xf>
    <xf numFmtId="39" fontId="0" fillId="4" borderId="50" xfId="0" applyNumberFormat="1" applyFill="1" applyBorder="1" applyAlignment="1">
      <alignment vertical="center"/>
    </xf>
    <xf numFmtId="0" fontId="0" fillId="0" borderId="51" xfId="0" applyBorder="1" applyAlignment="1">
      <alignment vertical="center"/>
    </xf>
    <xf numFmtId="0" fontId="10" fillId="0" borderId="0" xfId="0" applyFont="1" applyAlignment="1">
      <alignment vertical="center"/>
    </xf>
    <xf numFmtId="0" fontId="0" fillId="0" borderId="39" xfId="0" applyBorder="1"/>
    <xf numFmtId="0" fontId="0" fillId="0" borderId="40" xfId="0" applyBorder="1"/>
    <xf numFmtId="0" fontId="11" fillId="2" borderId="57" xfId="0" applyFont="1" applyFill="1" applyBorder="1" applyAlignment="1">
      <alignment horizontal="center" vertical="center" wrapText="1"/>
    </xf>
    <xf numFmtId="43" fontId="11" fillId="4" borderId="19" xfId="0" applyNumberFormat="1" applyFont="1" applyFill="1" applyBorder="1" applyAlignment="1">
      <alignment horizontal="center" vertical="center" wrapText="1"/>
    </xf>
    <xf numFmtId="43" fontId="11" fillId="4" borderId="47" xfId="0" applyNumberFormat="1" applyFont="1" applyFill="1" applyBorder="1" applyAlignment="1">
      <alignment horizontal="center" vertical="center" wrapText="1"/>
    </xf>
    <xf numFmtId="0" fontId="0" fillId="4" borderId="50" xfId="0" applyFill="1" applyBorder="1" applyAlignment="1">
      <alignment vertical="center"/>
    </xf>
    <xf numFmtId="39" fontId="0" fillId="0" borderId="64" xfId="0" applyNumberFormat="1" applyBorder="1" applyAlignment="1">
      <alignment vertical="center"/>
    </xf>
    <xf numFmtId="0" fontId="28" fillId="0" borderId="69" xfId="0" applyFont="1" applyBorder="1" applyAlignment="1">
      <alignment vertical="center"/>
    </xf>
    <xf numFmtId="0" fontId="28" fillId="0" borderId="70" xfId="0" applyFont="1" applyBorder="1" applyAlignment="1">
      <alignment vertical="center"/>
    </xf>
    <xf numFmtId="0" fontId="28" fillId="0" borderId="70" xfId="0" applyFont="1" applyBorder="1" applyAlignment="1">
      <alignment horizontal="left" vertical="center" wrapText="1"/>
    </xf>
    <xf numFmtId="0" fontId="28" fillId="0" borderId="70" xfId="0" applyFont="1" applyBorder="1" applyAlignment="1">
      <alignment vertical="center" wrapText="1"/>
    </xf>
    <xf numFmtId="0" fontId="12" fillId="0" borderId="72" xfId="0" applyFont="1" applyBorder="1" applyAlignment="1">
      <alignment horizontal="center" vertical="center" wrapText="1"/>
    </xf>
    <xf numFmtId="0" fontId="32" fillId="0" borderId="72" xfId="0" applyFont="1" applyBorder="1" applyAlignment="1">
      <alignment horizontal="center" vertical="center" wrapText="1"/>
    </xf>
    <xf numFmtId="0" fontId="32" fillId="0" borderId="73" xfId="0" applyFont="1" applyBorder="1" applyAlignment="1">
      <alignment horizontal="center" vertical="center" wrapText="1"/>
    </xf>
    <xf numFmtId="0" fontId="29" fillId="0" borderId="74" xfId="0" applyFont="1" applyBorder="1" applyAlignment="1">
      <alignment horizontal="center" vertical="center" wrapText="1"/>
    </xf>
    <xf numFmtId="0" fontId="10" fillId="11" borderId="0" xfId="0" applyFont="1" applyFill="1" applyBorder="1"/>
    <xf numFmtId="0" fontId="1" fillId="0" borderId="80" xfId="0" applyFont="1" applyFill="1" applyBorder="1" applyAlignment="1">
      <alignment horizontal="left" vertical="center"/>
    </xf>
    <xf numFmtId="0" fontId="9" fillId="0" borderId="51" xfId="0" applyFont="1" applyBorder="1" applyAlignment="1">
      <alignment horizontal="left" vertical="center"/>
    </xf>
    <xf numFmtId="0" fontId="0" fillId="0" borderId="51" xfId="0" applyBorder="1" applyAlignment="1">
      <alignment horizontal="left"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11" fillId="0" borderId="85" xfId="0" applyFont="1" applyBorder="1" applyAlignment="1">
      <alignment horizontal="center" vertical="center" wrapText="1"/>
    </xf>
    <xf numFmtId="0" fontId="16" fillId="0" borderId="0" xfId="0" applyFont="1" applyBorder="1" applyAlignment="1">
      <alignment horizontal="left" vertical="center"/>
    </xf>
    <xf numFmtId="0" fontId="23" fillId="0" borderId="0" xfId="0" applyFont="1" applyBorder="1" applyAlignment="1">
      <alignment horizontal="center" vertical="center"/>
    </xf>
    <xf numFmtId="0" fontId="0" fillId="0" borderId="0" xfId="0" applyBorder="1" applyAlignment="1">
      <alignment vertical="center"/>
    </xf>
    <xf numFmtId="0" fontId="28" fillId="0" borderId="88" xfId="0" applyFont="1" applyBorder="1" applyAlignment="1">
      <alignment vertical="center"/>
    </xf>
    <xf numFmtId="40" fontId="0" fillId="0" borderId="64" xfId="0" applyNumberFormat="1" applyBorder="1" applyAlignment="1">
      <alignment vertical="center"/>
    </xf>
    <xf numFmtId="40" fontId="0" fillId="0" borderId="77" xfId="0" applyNumberFormat="1" applyBorder="1" applyAlignment="1">
      <alignment vertical="center"/>
    </xf>
    <xf numFmtId="0" fontId="11" fillId="0" borderId="85" xfId="0" applyFont="1" applyFill="1" applyBorder="1" applyAlignment="1">
      <alignment vertical="center" wrapText="1"/>
    </xf>
    <xf numFmtId="0" fontId="11" fillId="0" borderId="84" xfId="0" applyFont="1" applyFill="1" applyBorder="1" applyAlignment="1">
      <alignment vertical="center" wrapText="1"/>
    </xf>
    <xf numFmtId="0" fontId="11" fillId="0" borderId="87" xfId="0" applyFont="1" applyBorder="1" applyAlignment="1">
      <alignment horizontal="center" vertical="center" wrapText="1"/>
    </xf>
    <xf numFmtId="39" fontId="0" fillId="0" borderId="63" xfId="0" applyNumberFormat="1" applyBorder="1" applyAlignment="1" applyProtection="1">
      <alignment vertical="center"/>
      <protection locked="0"/>
    </xf>
    <xf numFmtId="39" fontId="0" fillId="0" borderId="58" xfId="0" applyNumberFormat="1" applyBorder="1" applyAlignment="1" applyProtection="1">
      <alignment vertical="center"/>
      <protection locked="0"/>
    </xf>
    <xf numFmtId="43" fontId="0" fillId="0" borderId="58" xfId="0" applyNumberFormat="1" applyBorder="1" applyAlignment="1" applyProtection="1">
      <alignment vertical="center"/>
      <protection locked="0"/>
    </xf>
    <xf numFmtId="39" fontId="0" fillId="0" borderId="59" xfId="0" applyNumberFormat="1" applyBorder="1" applyAlignment="1" applyProtection="1">
      <alignment vertical="center"/>
      <protection locked="0"/>
    </xf>
    <xf numFmtId="165" fontId="0" fillId="0" borderId="64" xfId="0" applyNumberFormat="1" applyBorder="1" applyAlignment="1" applyProtection="1">
      <alignment vertical="center"/>
      <protection locked="0"/>
    </xf>
    <xf numFmtId="165" fontId="0" fillId="0" borderId="11" xfId="0" applyNumberFormat="1" applyBorder="1" applyAlignment="1" applyProtection="1">
      <alignment vertical="center"/>
      <protection locked="0"/>
    </xf>
    <xf numFmtId="165" fontId="0" fillId="0" borderId="50" xfId="0" applyNumberFormat="1" applyBorder="1" applyAlignment="1" applyProtection="1">
      <alignment vertical="center"/>
      <protection locked="0"/>
    </xf>
    <xf numFmtId="39" fontId="0" fillId="0" borderId="64" xfId="0" applyNumberFormat="1" applyFill="1" applyBorder="1" applyAlignment="1" applyProtection="1">
      <alignment vertical="center"/>
      <protection locked="0"/>
    </xf>
    <xf numFmtId="39" fontId="0" fillId="0" borderId="11" xfId="0" applyNumberFormat="1" applyFill="1" applyBorder="1" applyAlignment="1" applyProtection="1">
      <alignment vertical="center"/>
      <protection locked="0"/>
    </xf>
    <xf numFmtId="39" fontId="0" fillId="0" borderId="11" xfId="0" applyNumberFormat="1" applyBorder="1" applyAlignment="1" applyProtection="1">
      <alignment vertical="center"/>
      <protection locked="0"/>
    </xf>
    <xf numFmtId="39" fontId="0" fillId="0" borderId="50" xfId="0" applyNumberFormat="1" applyFill="1" applyBorder="1" applyAlignment="1" applyProtection="1">
      <alignment vertical="center"/>
      <protection locked="0"/>
    </xf>
    <xf numFmtId="39" fontId="0" fillId="0" borderId="50" xfId="0" applyNumberFormat="1" applyBorder="1" applyAlignment="1" applyProtection="1">
      <alignment vertical="center"/>
      <protection locked="0"/>
    </xf>
    <xf numFmtId="39" fontId="0" fillId="0" borderId="64" xfId="0" applyNumberFormat="1" applyBorder="1" applyAlignment="1" applyProtection="1">
      <alignment vertical="center"/>
      <protection locked="0"/>
    </xf>
    <xf numFmtId="39" fontId="0" fillId="0" borderId="77" xfId="0" applyNumberFormat="1" applyBorder="1" applyAlignment="1" applyProtection="1">
      <alignment vertical="center"/>
      <protection locked="0"/>
    </xf>
    <xf numFmtId="39" fontId="0" fillId="0" borderId="78" xfId="0" applyNumberFormat="1" applyBorder="1" applyAlignment="1" applyProtection="1">
      <alignment vertical="center"/>
      <protection locked="0"/>
    </xf>
    <xf numFmtId="39" fontId="0" fillId="0" borderId="79" xfId="0" applyNumberFormat="1" applyBorder="1" applyAlignment="1" applyProtection="1">
      <alignment vertical="center"/>
      <protection locked="0"/>
    </xf>
    <xf numFmtId="39" fontId="0" fillId="0" borderId="81" xfId="0" applyNumberFormat="1" applyBorder="1" applyAlignment="1" applyProtection="1">
      <alignment vertical="center"/>
      <protection locked="0"/>
    </xf>
    <xf numFmtId="39" fontId="0" fillId="0" borderId="82" xfId="0" applyNumberFormat="1" applyBorder="1" applyAlignment="1" applyProtection="1">
      <alignment vertical="center"/>
      <protection locked="0"/>
    </xf>
    <xf numFmtId="164" fontId="0" fillId="0" borderId="64" xfId="0" applyNumberFormat="1" applyBorder="1" applyAlignment="1" applyProtection="1">
      <alignment vertical="center"/>
      <protection locked="0"/>
    </xf>
    <xf numFmtId="0" fontId="0" fillId="0" borderId="64" xfId="0" applyBorder="1" applyAlignment="1" applyProtection="1">
      <alignment vertical="center"/>
      <protection locked="0"/>
    </xf>
    <xf numFmtId="0" fontId="12" fillId="0" borderId="70" xfId="0" applyFont="1" applyBorder="1" applyAlignment="1">
      <alignment vertical="center" wrapText="1"/>
    </xf>
    <xf numFmtId="0" fontId="52" fillId="13" borderId="64" xfId="0" applyFont="1" applyFill="1" applyBorder="1" applyAlignment="1">
      <alignment vertical="center"/>
    </xf>
    <xf numFmtId="0" fontId="53" fillId="13" borderId="93" xfId="0" applyFont="1" applyFill="1" applyBorder="1" applyAlignment="1" applyProtection="1">
      <alignment horizontal="center" vertical="center"/>
      <protection locked="0"/>
    </xf>
    <xf numFmtId="40" fontId="27" fillId="3" borderId="11" xfId="0" applyNumberFormat="1" applyFont="1" applyFill="1" applyBorder="1" applyAlignment="1" applyProtection="1">
      <alignment horizontal="right" vertical="top" wrapText="1"/>
      <protection locked="0"/>
    </xf>
    <xf numFmtId="40" fontId="49" fillId="3" borderId="11" xfId="0" applyNumberFormat="1" applyFont="1" applyFill="1" applyBorder="1" applyAlignment="1" applyProtection="1">
      <alignment horizontal="right" vertical="top" wrapText="1"/>
      <protection locked="0"/>
    </xf>
    <xf numFmtId="40" fontId="27" fillId="9" borderId="11" xfId="0" applyNumberFormat="1" applyFont="1" applyFill="1" applyBorder="1" applyAlignment="1" applyProtection="1">
      <alignment horizontal="right" vertical="top" wrapText="1"/>
      <protection locked="0"/>
    </xf>
    <xf numFmtId="40" fontId="49" fillId="9" borderId="11" xfId="0" applyNumberFormat="1" applyFont="1" applyFill="1" applyBorder="1" applyAlignment="1" applyProtection="1">
      <alignment horizontal="right" vertical="top" wrapText="1"/>
      <protection locked="0"/>
    </xf>
    <xf numFmtId="0" fontId="14" fillId="0" borderId="38" xfId="0" applyFont="1" applyFill="1" applyBorder="1" applyAlignment="1">
      <alignment horizontal="left" vertical="center"/>
    </xf>
    <xf numFmtId="0" fontId="23" fillId="0" borderId="40" xfId="0" applyFont="1" applyBorder="1" applyAlignment="1">
      <alignment horizontal="left"/>
    </xf>
    <xf numFmtId="0" fontId="23" fillId="0" borderId="94" xfId="0" applyFont="1" applyBorder="1" applyAlignment="1">
      <alignment horizontal="left"/>
    </xf>
    <xf numFmtId="0" fontId="14" fillId="0" borderId="95" xfId="0" applyFont="1" applyFill="1" applyBorder="1" applyAlignment="1">
      <alignment horizontal="left" vertical="center"/>
    </xf>
    <xf numFmtId="0" fontId="0" fillId="0" borderId="10" xfId="0" applyBorder="1"/>
    <xf numFmtId="43" fontId="45" fillId="4" borderId="96" xfId="0" applyNumberFormat="1" applyFont="1" applyFill="1" applyBorder="1" applyAlignment="1">
      <alignment horizontal="center" vertical="center" wrapText="1"/>
    </xf>
    <xf numFmtId="0" fontId="47" fillId="0" borderId="97" xfId="0" applyFont="1" applyFill="1" applyBorder="1" applyAlignment="1">
      <alignment horizontal="left" vertical="center"/>
    </xf>
    <xf numFmtId="0" fontId="46" fillId="0" borderId="16" xfId="0" applyFont="1" applyBorder="1"/>
    <xf numFmtId="0" fontId="46" fillId="0" borderId="98" xfId="0" applyFont="1" applyBorder="1"/>
    <xf numFmtId="0" fontId="10" fillId="0" borderId="95" xfId="0" applyFont="1" applyFill="1" applyBorder="1" applyAlignment="1">
      <alignment horizontal="left" vertical="center"/>
    </xf>
    <xf numFmtId="0" fontId="0" fillId="0" borderId="94" xfId="0" applyBorder="1"/>
    <xf numFmtId="40" fontId="0" fillId="0" borderId="50" xfId="0" applyNumberFormat="1" applyBorder="1" applyAlignment="1">
      <alignment vertical="center"/>
    </xf>
    <xf numFmtId="166" fontId="0" fillId="0" borderId="64" xfId="0" applyNumberFormat="1" applyBorder="1" applyAlignment="1" applyProtection="1">
      <alignment vertical="center"/>
      <protection locked="0"/>
    </xf>
    <xf numFmtId="0" fontId="0" fillId="10" borderId="0" xfId="0" applyFill="1" applyProtection="1">
      <protection locked="0"/>
    </xf>
    <xf numFmtId="166" fontId="0" fillId="0" borderId="0" xfId="0" applyNumberFormat="1" applyBorder="1" applyAlignment="1" applyProtection="1">
      <alignment vertical="center"/>
      <protection locked="0"/>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45" fillId="0" borderId="20" xfId="0" applyFont="1" applyBorder="1" applyAlignment="1">
      <alignment horizontal="center" vertical="center" wrapText="1"/>
    </xf>
    <xf numFmtId="0" fontId="45" fillId="0" borderId="24"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25" xfId="0" applyFont="1" applyBorder="1" applyAlignment="1">
      <alignment horizontal="center" vertical="center" wrapText="1"/>
    </xf>
    <xf numFmtId="0" fontId="41" fillId="0" borderId="49" xfId="0"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53" xfId="0" applyBorder="1" applyAlignment="1">
      <alignment horizontal="center" vertical="center" wrapText="1"/>
    </xf>
    <xf numFmtId="0" fontId="0" fillId="0" borderId="63" xfId="0" applyBorder="1" applyAlignment="1" applyProtection="1">
      <alignment vertical="center" wrapText="1"/>
      <protection locked="0"/>
    </xf>
    <xf numFmtId="0" fontId="0" fillId="0" borderId="58" xfId="0" applyBorder="1" applyAlignment="1" applyProtection="1">
      <alignment vertical="center" wrapText="1"/>
      <protection locked="0"/>
    </xf>
    <xf numFmtId="0" fontId="0" fillId="0" borderId="59" xfId="0" applyBorder="1" applyAlignment="1" applyProtection="1">
      <alignment vertical="center" wrapText="1"/>
      <protection locked="0"/>
    </xf>
    <xf numFmtId="0" fontId="0" fillId="0" borderId="64"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50" xfId="0" applyBorder="1" applyAlignment="1" applyProtection="1">
      <alignment vertical="center" wrapText="1"/>
      <protection locked="0"/>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0" fontId="15" fillId="0" borderId="71" xfId="0" applyFont="1" applyBorder="1" applyAlignment="1">
      <alignment horizontal="center" vertical="center"/>
    </xf>
    <xf numFmtId="0" fontId="15" fillId="0" borderId="75" xfId="0" applyFont="1" applyBorder="1" applyAlignment="1">
      <alignment horizontal="center" vertical="center"/>
    </xf>
    <xf numFmtId="0" fontId="11" fillId="0" borderId="65" xfId="0" applyFont="1" applyBorder="1" applyAlignment="1">
      <alignment horizontal="center" vertical="center" wrapText="1"/>
    </xf>
    <xf numFmtId="0" fontId="9" fillId="0" borderId="66" xfId="0" applyFont="1" applyBorder="1" applyAlignment="1">
      <alignment vertical="center" wrapText="1"/>
    </xf>
    <xf numFmtId="0" fontId="43" fillId="0" borderId="60" xfId="0" applyFont="1" applyBorder="1" applyAlignment="1">
      <alignment horizontal="center"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10" fillId="11" borderId="99" xfId="0" applyFont="1" applyFill="1" applyBorder="1" applyAlignment="1">
      <alignment horizontal="center" vertical="center"/>
    </xf>
    <xf numFmtId="0" fontId="10" fillId="11" borderId="48" xfId="0" applyFont="1" applyFill="1" applyBorder="1" applyAlignment="1">
      <alignment horizontal="center" vertical="center"/>
    </xf>
    <xf numFmtId="0" fontId="10" fillId="11" borderId="92" xfId="0" applyFont="1" applyFill="1" applyBorder="1" applyAlignment="1">
      <alignment horizontal="center" vertical="center"/>
    </xf>
    <xf numFmtId="0" fontId="10" fillId="11" borderId="49" xfId="0" applyFont="1" applyFill="1" applyBorder="1" applyAlignment="1">
      <alignment horizontal="center" vertical="center"/>
    </xf>
    <xf numFmtId="0" fontId="10" fillId="11" borderId="0" xfId="0" applyFont="1" applyFill="1" applyBorder="1" applyAlignment="1">
      <alignment horizontal="center" vertical="center"/>
    </xf>
    <xf numFmtId="0" fontId="10" fillId="11" borderId="53" xfId="0" applyFont="1" applyFill="1" applyBorder="1" applyAlignment="1">
      <alignment horizontal="center" vertical="center"/>
    </xf>
    <xf numFmtId="0" fontId="10" fillId="11" borderId="80" xfId="0" applyFont="1" applyFill="1" applyBorder="1" applyAlignment="1">
      <alignment horizontal="center" vertical="center"/>
    </xf>
    <xf numFmtId="0" fontId="10" fillId="11" borderId="51" xfId="0" applyFont="1" applyFill="1" applyBorder="1" applyAlignment="1">
      <alignment horizontal="center" vertical="center"/>
    </xf>
    <xf numFmtId="0" fontId="10" fillId="11" borderId="52" xfId="0" applyFont="1" applyFill="1" applyBorder="1" applyAlignment="1">
      <alignment horizontal="center" vertical="center"/>
    </xf>
    <xf numFmtId="0" fontId="11" fillId="0" borderId="76"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83" xfId="0" applyFont="1" applyFill="1" applyBorder="1" applyAlignment="1">
      <alignment horizontal="center" vertical="center" wrapText="1"/>
    </xf>
    <xf numFmtId="0" fontId="11" fillId="0" borderId="76" xfId="0" applyFont="1" applyBorder="1" applyAlignment="1">
      <alignment horizontal="center" vertical="center" wrapText="1"/>
    </xf>
    <xf numFmtId="0" fontId="11" fillId="0" borderId="83"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86" xfId="0" applyFont="1" applyBorder="1" applyAlignment="1">
      <alignment horizontal="center" vertical="center" wrapText="1"/>
    </xf>
    <xf numFmtId="0" fontId="48" fillId="0" borderId="89" xfId="1" applyBorder="1" applyAlignment="1" applyProtection="1">
      <alignment vertical="center" wrapText="1"/>
      <protection locked="0"/>
    </xf>
    <xf numFmtId="0" fontId="0" fillId="0" borderId="90" xfId="0" applyBorder="1" applyAlignment="1" applyProtection="1">
      <alignment vertical="center" wrapText="1"/>
      <protection locked="0"/>
    </xf>
    <xf numFmtId="0" fontId="0" fillId="0" borderId="91" xfId="0" applyBorder="1" applyAlignment="1" applyProtection="1">
      <alignment vertical="center" wrapText="1"/>
      <protection locked="0"/>
    </xf>
    <xf numFmtId="0" fontId="0" fillId="0" borderId="0" xfId="0" applyAlignment="1">
      <alignment vertical="top" wrapText="1"/>
    </xf>
    <xf numFmtId="0" fontId="15" fillId="0" borderId="0" xfId="0" applyFont="1" applyAlignment="1">
      <alignment horizontal="center"/>
    </xf>
    <xf numFmtId="0" fontId="0" fillId="0" borderId="0" xfId="0" applyAlignment="1">
      <alignment horizontal="center"/>
    </xf>
    <xf numFmtId="0" fontId="0" fillId="0" borderId="0" xfId="0" applyAlignment="1"/>
    <xf numFmtId="0" fontId="51" fillId="0" borderId="14" xfId="0" applyFont="1" applyBorder="1" applyAlignment="1">
      <alignment horizontal="center" wrapText="1"/>
    </xf>
    <xf numFmtId="0" fontId="9" fillId="10" borderId="0" xfId="0" applyFont="1" applyFill="1" applyAlignment="1">
      <alignment vertical="top" wrapText="1"/>
    </xf>
    <xf numFmtId="3" fontId="11" fillId="2" borderId="1" xfId="0" applyNumberFormat="1" applyFont="1" applyFill="1" applyBorder="1" applyAlignment="1">
      <alignment horizontal="center" vertical="center" wrapText="1"/>
    </xf>
    <xf numFmtId="3" fontId="11" fillId="2" borderId="2" xfId="0" applyNumberFormat="1" applyFont="1" applyFill="1" applyBorder="1" applyAlignment="1">
      <alignment horizontal="center" vertical="center" wrapText="1"/>
    </xf>
    <xf numFmtId="3" fontId="11" fillId="2" borderId="4"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2" xfId="0" applyFont="1" applyFill="1" applyBorder="1" applyAlignment="1">
      <alignment horizontal="center" vertical="center" wrapText="1"/>
    </xf>
    <xf numFmtId="3" fontId="11" fillId="2" borderId="1" xfId="0" applyNumberFormat="1" applyFont="1" applyFill="1" applyBorder="1" applyAlignment="1" applyProtection="1">
      <alignment horizontal="center" vertical="center" wrapText="1"/>
    </xf>
    <xf numFmtId="3" fontId="11" fillId="2" borderId="2" xfId="0" applyNumberFormat="1" applyFont="1" applyFill="1" applyBorder="1" applyAlignment="1" applyProtection="1">
      <alignment horizontal="center" vertical="center" wrapText="1"/>
    </xf>
    <xf numFmtId="3" fontId="11" fillId="2" borderId="4" xfId="0" applyNumberFormat="1" applyFont="1" applyFill="1" applyBorder="1" applyAlignment="1" applyProtection="1">
      <alignment horizontal="center" vertical="center" wrapText="1"/>
    </xf>
    <xf numFmtId="0" fontId="23" fillId="0" borderId="0" xfId="0" applyFont="1" applyAlignment="1">
      <alignment horizontal="center"/>
    </xf>
    <xf numFmtId="0" fontId="25" fillId="0" borderId="3" xfId="0" applyFont="1" applyBorder="1" applyAlignment="1">
      <alignment horizontal="center"/>
    </xf>
    <xf numFmtId="0" fontId="25" fillId="0" borderId="8"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9" fillId="0" borderId="1" xfId="0" applyFont="1" applyBorder="1" applyAlignment="1">
      <alignment horizontal="center" wrapText="1"/>
    </xf>
    <xf numFmtId="0" fontId="9" fillId="0" borderId="4" xfId="0" applyFont="1" applyBorder="1" applyAlignment="1">
      <alignment horizontal="center" wrapText="1"/>
    </xf>
    <xf numFmtId="0" fontId="10" fillId="4" borderId="1" xfId="0" applyFont="1" applyFill="1" applyBorder="1" applyAlignment="1">
      <alignment horizontal="center" vertical="center" wrapText="1"/>
    </xf>
    <xf numFmtId="0" fontId="10" fillId="4"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tabSelected="1" zoomScale="90" zoomScaleNormal="90" workbookViewId="0">
      <selection activeCell="B8" sqref="B8"/>
    </sheetView>
  </sheetViews>
  <sheetFormatPr defaultRowHeight="14.5" x14ac:dyDescent="0.35"/>
  <cols>
    <col min="1" max="1" width="19.36328125" customWidth="1"/>
    <col min="2" max="2" width="14.6328125" customWidth="1"/>
    <col min="3" max="3" width="15.81640625" customWidth="1"/>
    <col min="4" max="4" width="14.6328125" customWidth="1"/>
    <col min="5" max="5" width="17.7265625" customWidth="1"/>
    <col min="6" max="9" width="14.6328125" customWidth="1"/>
    <col min="10" max="10" width="16.54296875" customWidth="1"/>
    <col min="11" max="11" width="14.6328125" customWidth="1"/>
    <col min="12" max="12" width="17.7265625" customWidth="1"/>
  </cols>
  <sheetData>
    <row r="1" spans="1:12" ht="26.5" customHeight="1" thickBot="1" x14ac:dyDescent="0.4"/>
    <row r="2" spans="1:12" ht="25.5" customHeight="1" thickTop="1" thickBot="1" x14ac:dyDescent="0.4">
      <c r="A2" s="243" t="s">
        <v>212</v>
      </c>
      <c r="B2" s="244"/>
      <c r="C2" s="244"/>
      <c r="D2" s="244"/>
      <c r="E2" s="244"/>
      <c r="F2" s="244"/>
      <c r="G2" s="244"/>
      <c r="H2" s="244"/>
      <c r="I2" s="244"/>
      <c r="J2" s="245"/>
    </row>
    <row r="3" spans="1:12" ht="56.5" customHeight="1" thickTop="1" thickBot="1" x14ac:dyDescent="0.45">
      <c r="A3" s="234" t="s">
        <v>210</v>
      </c>
      <c r="B3" s="235"/>
      <c r="C3" s="235"/>
      <c r="D3" s="235"/>
      <c r="E3" s="235"/>
      <c r="F3" s="235"/>
      <c r="G3" s="235"/>
      <c r="H3" s="235"/>
      <c r="I3" s="235"/>
      <c r="J3" s="236"/>
      <c r="K3" s="38"/>
      <c r="L3" s="38"/>
    </row>
    <row r="4" spans="1:12" s="61" customFormat="1" ht="57.5" customHeight="1" thickTop="1" thickBot="1" x14ac:dyDescent="0.4">
      <c r="A4" s="252" t="s">
        <v>196</v>
      </c>
      <c r="B4" s="253"/>
      <c r="C4" s="253"/>
      <c r="D4" s="254"/>
      <c r="E4" s="248" t="s">
        <v>194</v>
      </c>
      <c r="F4" s="249"/>
      <c r="G4" s="164" t="s">
        <v>163</v>
      </c>
      <c r="H4" s="161" t="s">
        <v>164</v>
      </c>
      <c r="I4" s="162" t="s">
        <v>165</v>
      </c>
      <c r="J4" s="163" t="s">
        <v>166</v>
      </c>
      <c r="K4" s="142"/>
      <c r="L4" s="142"/>
    </row>
    <row r="5" spans="1:12" s="61" customFormat="1" ht="20" customHeight="1" x14ac:dyDescent="0.35">
      <c r="A5" s="157" t="s">
        <v>47</v>
      </c>
      <c r="B5" s="237"/>
      <c r="C5" s="238"/>
      <c r="D5" s="239"/>
      <c r="E5" s="250" t="s">
        <v>168</v>
      </c>
      <c r="F5" s="251"/>
      <c r="G5" s="181"/>
      <c r="H5" s="182"/>
      <c r="I5" s="183"/>
      <c r="J5" s="184"/>
      <c r="K5" s="142"/>
      <c r="L5" s="142"/>
    </row>
    <row r="6" spans="1:12" s="61" customFormat="1" ht="20" customHeight="1" x14ac:dyDescent="0.35">
      <c r="A6" s="158" t="s">
        <v>48</v>
      </c>
      <c r="B6" s="240"/>
      <c r="C6" s="241"/>
      <c r="D6" s="242"/>
      <c r="E6" s="246" t="s">
        <v>192</v>
      </c>
      <c r="F6" s="247"/>
      <c r="G6" s="156">
        <f>'FT Comp Chart &amp; Definitions'!D11</f>
        <v>34600</v>
      </c>
      <c r="H6" s="143">
        <f>'FT Comp Chart &amp; Definitions'!D13</f>
        <v>37400</v>
      </c>
      <c r="I6" s="144">
        <f>'FT Comp Chart &amp; Definitions'!D15</f>
        <v>37400</v>
      </c>
      <c r="J6" s="145">
        <f>'FT Comp Chart &amp; Definitions'!D19</f>
        <v>37400</v>
      </c>
      <c r="K6" s="142"/>
      <c r="L6" s="142"/>
    </row>
    <row r="7" spans="1:12" s="61" customFormat="1" ht="20" customHeight="1" x14ac:dyDescent="0.35">
      <c r="A7" s="158" t="s">
        <v>49</v>
      </c>
      <c r="B7" s="240"/>
      <c r="C7" s="241"/>
      <c r="D7" s="242"/>
      <c r="E7" s="246" t="s">
        <v>193</v>
      </c>
      <c r="F7" s="247"/>
      <c r="G7" s="185">
        <v>0.05</v>
      </c>
      <c r="H7" s="186">
        <v>0.05</v>
      </c>
      <c r="I7" s="186">
        <v>0.05</v>
      </c>
      <c r="J7" s="187">
        <v>0.05</v>
      </c>
      <c r="K7" s="142"/>
    </row>
    <row r="8" spans="1:12" s="61" customFormat="1" ht="24" customHeight="1" x14ac:dyDescent="0.35">
      <c r="A8" s="201" t="s">
        <v>167</v>
      </c>
      <c r="B8" s="203"/>
      <c r="C8" s="202" t="s">
        <v>211</v>
      </c>
      <c r="D8" s="155"/>
      <c r="E8" s="267" t="s">
        <v>215</v>
      </c>
      <c r="F8" s="178" t="s">
        <v>202</v>
      </c>
      <c r="G8" s="188"/>
      <c r="H8" s="189"/>
      <c r="I8" s="190"/>
      <c r="J8" s="147"/>
      <c r="K8" s="142"/>
      <c r="L8" s="142"/>
    </row>
    <row r="9" spans="1:12" s="61" customFormat="1" ht="24" customHeight="1" x14ac:dyDescent="0.35">
      <c r="A9" s="159" t="s">
        <v>138</v>
      </c>
      <c r="B9" s="220"/>
      <c r="C9" s="146"/>
      <c r="D9" s="155"/>
      <c r="E9" s="268"/>
      <c r="F9" s="179" t="s">
        <v>203</v>
      </c>
      <c r="G9" s="188"/>
      <c r="H9" s="189"/>
      <c r="I9" s="85"/>
      <c r="J9" s="191"/>
      <c r="K9" s="142"/>
      <c r="L9" s="142"/>
    </row>
    <row r="10" spans="1:12" s="61" customFormat="1" ht="24" customHeight="1" x14ac:dyDescent="0.35">
      <c r="A10" s="158" t="s">
        <v>50</v>
      </c>
      <c r="B10" s="200"/>
      <c r="C10" s="146"/>
      <c r="D10" s="155"/>
      <c r="E10" s="268"/>
      <c r="F10" s="178" t="s">
        <v>204</v>
      </c>
      <c r="G10" s="188"/>
      <c r="H10" s="189"/>
      <c r="I10" s="189"/>
      <c r="J10" s="147"/>
      <c r="K10" s="142"/>
      <c r="L10" s="142"/>
    </row>
    <row r="11" spans="1:12" s="61" customFormat="1" ht="24" customHeight="1" x14ac:dyDescent="0.35">
      <c r="A11" s="159" t="s">
        <v>84</v>
      </c>
      <c r="B11" s="222"/>
      <c r="C11" s="146"/>
      <c r="D11" s="155"/>
      <c r="E11" s="269"/>
      <c r="F11" s="179" t="s">
        <v>205</v>
      </c>
      <c r="G11" s="188"/>
      <c r="H11" s="189"/>
      <c r="I11" s="85"/>
      <c r="J11" s="192"/>
      <c r="K11" s="142"/>
      <c r="L11" s="142"/>
    </row>
    <row r="12" spans="1:12" s="61" customFormat="1" ht="24" customHeight="1" x14ac:dyDescent="0.35">
      <c r="A12" s="160" t="s">
        <v>106</v>
      </c>
      <c r="B12" s="240"/>
      <c r="C12" s="241"/>
      <c r="D12" s="242"/>
      <c r="E12" s="270" t="s">
        <v>105</v>
      </c>
      <c r="F12" s="171">
        <v>2022</v>
      </c>
      <c r="G12" s="193"/>
      <c r="H12" s="190"/>
      <c r="I12" s="190"/>
      <c r="J12" s="147"/>
      <c r="K12" s="142"/>
      <c r="L12" s="142"/>
    </row>
    <row r="13" spans="1:12" s="61" customFormat="1" ht="20" customHeight="1" x14ac:dyDescent="0.35">
      <c r="A13" s="158" t="s">
        <v>107</v>
      </c>
      <c r="B13" s="240"/>
      <c r="C13" s="241"/>
      <c r="D13" s="242"/>
      <c r="E13" s="271"/>
      <c r="F13" s="171">
        <v>2023</v>
      </c>
      <c r="G13" s="193"/>
      <c r="H13" s="190"/>
      <c r="I13" s="190"/>
      <c r="J13" s="147"/>
      <c r="K13" s="142"/>
      <c r="L13" s="142"/>
    </row>
    <row r="14" spans="1:12" s="61" customFormat="1" ht="24" customHeight="1" x14ac:dyDescent="0.35">
      <c r="A14" s="158" t="s">
        <v>109</v>
      </c>
      <c r="B14" s="199"/>
      <c r="C14" s="146"/>
      <c r="D14" s="155"/>
      <c r="E14" s="270" t="s">
        <v>18</v>
      </c>
      <c r="F14" s="171">
        <v>2022</v>
      </c>
      <c r="G14" s="193"/>
      <c r="H14" s="190"/>
      <c r="I14" s="190"/>
      <c r="J14" s="147"/>
      <c r="K14" s="142"/>
      <c r="L14" s="142"/>
    </row>
    <row r="15" spans="1:12" s="61" customFormat="1" ht="20" customHeight="1" thickBot="1" x14ac:dyDescent="0.4">
      <c r="A15" s="175" t="s">
        <v>108</v>
      </c>
      <c r="B15" s="275"/>
      <c r="C15" s="276"/>
      <c r="D15" s="277"/>
      <c r="E15" s="271"/>
      <c r="F15" s="171">
        <v>2023</v>
      </c>
      <c r="G15" s="193"/>
      <c r="H15" s="190"/>
      <c r="I15" s="190"/>
      <c r="J15" s="147"/>
      <c r="K15" s="142"/>
      <c r="L15" s="142"/>
    </row>
    <row r="16" spans="1:12" s="61" customFormat="1" ht="28.5" customHeight="1" thickTop="1" x14ac:dyDescent="0.35">
      <c r="A16" s="258"/>
      <c r="B16" s="259"/>
      <c r="C16" s="259"/>
      <c r="D16" s="260"/>
      <c r="E16" s="272" t="s">
        <v>199</v>
      </c>
      <c r="F16" s="171">
        <v>2022</v>
      </c>
      <c r="G16" s="193"/>
      <c r="H16" s="190"/>
      <c r="I16" s="190"/>
      <c r="J16" s="192"/>
      <c r="K16" s="142"/>
      <c r="L16" s="142"/>
    </row>
    <row r="17" spans="1:12" s="61" customFormat="1" ht="28.5" customHeight="1" x14ac:dyDescent="0.35">
      <c r="A17" s="261"/>
      <c r="B17" s="262"/>
      <c r="C17" s="262"/>
      <c r="D17" s="263"/>
      <c r="E17" s="273"/>
      <c r="F17" s="171">
        <v>2023</v>
      </c>
      <c r="G17" s="193"/>
      <c r="H17" s="190"/>
      <c r="I17" s="190"/>
      <c r="J17" s="192"/>
      <c r="K17" s="142"/>
      <c r="L17" s="142"/>
    </row>
    <row r="18" spans="1:12" s="61" customFormat="1" ht="20" customHeight="1" x14ac:dyDescent="0.35">
      <c r="A18" s="261"/>
      <c r="B18" s="262"/>
      <c r="C18" s="262"/>
      <c r="D18" s="263"/>
      <c r="E18" s="272" t="s">
        <v>200</v>
      </c>
      <c r="F18" s="171">
        <v>2022</v>
      </c>
      <c r="G18" s="193"/>
      <c r="H18" s="190"/>
      <c r="I18" s="190"/>
      <c r="J18" s="192"/>
      <c r="K18" s="142"/>
      <c r="L18" s="142"/>
    </row>
    <row r="19" spans="1:12" s="61" customFormat="1" ht="20" customHeight="1" x14ac:dyDescent="0.35">
      <c r="A19" s="261"/>
      <c r="B19" s="262"/>
      <c r="C19" s="262"/>
      <c r="D19" s="263"/>
      <c r="E19" s="273"/>
      <c r="F19" s="171">
        <v>2023</v>
      </c>
      <c r="G19" s="193"/>
      <c r="H19" s="190"/>
      <c r="I19" s="190"/>
      <c r="J19" s="192"/>
      <c r="K19" s="142"/>
      <c r="L19" s="142"/>
    </row>
    <row r="20" spans="1:12" s="61" customFormat="1" ht="19.5" customHeight="1" x14ac:dyDescent="0.35">
      <c r="A20" s="261"/>
      <c r="B20" s="262"/>
      <c r="C20" s="262"/>
      <c r="D20" s="263"/>
      <c r="E20" s="270" t="s">
        <v>201</v>
      </c>
      <c r="F20" s="171">
        <v>2022</v>
      </c>
      <c r="G20" s="176">
        <f>'Benefit Premiums'!$K13</f>
        <v>0</v>
      </c>
      <c r="H20" s="176">
        <f>'Benefit Premiums'!$K13</f>
        <v>0</v>
      </c>
      <c r="I20" s="176">
        <f>'Benefit Premiums'!$K13</f>
        <v>0</v>
      </c>
      <c r="J20" s="219">
        <f>'Benefit Premiums'!$K13</f>
        <v>0</v>
      </c>
      <c r="K20" s="142"/>
      <c r="L20" s="142"/>
    </row>
    <row r="21" spans="1:12" s="61" customFormat="1" ht="19.5" customHeight="1" x14ac:dyDescent="0.35">
      <c r="A21" s="261"/>
      <c r="B21" s="262"/>
      <c r="C21" s="262"/>
      <c r="D21" s="263"/>
      <c r="E21" s="271"/>
      <c r="F21" s="171">
        <v>2023</v>
      </c>
      <c r="G21" s="177">
        <f>'Benefit Premiums'!$K14</f>
        <v>0</v>
      </c>
      <c r="H21" s="177">
        <f>'Benefit Premiums'!$K14</f>
        <v>0</v>
      </c>
      <c r="I21" s="177">
        <f>'Benefit Premiums'!$K14</f>
        <v>0</v>
      </c>
      <c r="J21" s="219">
        <f>'Benefit Premiums'!$K14</f>
        <v>0</v>
      </c>
      <c r="K21" s="142"/>
      <c r="L21" s="142"/>
    </row>
    <row r="22" spans="1:12" s="61" customFormat="1" ht="20" customHeight="1" x14ac:dyDescent="0.35">
      <c r="A22" s="261"/>
      <c r="B22" s="262"/>
      <c r="C22" s="262"/>
      <c r="D22" s="263"/>
      <c r="E22" s="272" t="s">
        <v>130</v>
      </c>
      <c r="F22" s="171">
        <v>2022</v>
      </c>
      <c r="G22" s="194"/>
      <c r="H22" s="195"/>
      <c r="I22" s="195"/>
      <c r="J22" s="196"/>
      <c r="K22" s="142"/>
      <c r="L22" s="142"/>
    </row>
    <row r="23" spans="1:12" s="61" customFormat="1" ht="20" customHeight="1" thickBot="1" x14ac:dyDescent="0.4">
      <c r="A23" s="261"/>
      <c r="B23" s="262"/>
      <c r="C23" s="262"/>
      <c r="D23" s="263"/>
      <c r="E23" s="274"/>
      <c r="F23" s="180">
        <v>2023</v>
      </c>
      <c r="G23" s="197"/>
      <c r="H23" s="197"/>
      <c r="I23" s="197"/>
      <c r="J23" s="198"/>
      <c r="K23" s="142"/>
      <c r="L23" s="142"/>
    </row>
    <row r="24" spans="1:12" s="61" customFormat="1" ht="16.5" customHeight="1" thickBot="1" x14ac:dyDescent="0.4">
      <c r="A24" s="264"/>
      <c r="B24" s="265"/>
      <c r="C24" s="265"/>
      <c r="D24" s="266"/>
      <c r="E24" s="166" t="s">
        <v>176</v>
      </c>
      <c r="F24" s="167"/>
      <c r="G24" s="168"/>
      <c r="H24" s="148"/>
      <c r="I24" s="169"/>
      <c r="J24" s="170"/>
      <c r="K24" s="149"/>
      <c r="L24" s="149"/>
    </row>
    <row r="25" spans="1:12" ht="15.5" customHeight="1" thickTop="1" x14ac:dyDescent="0.4">
      <c r="A25" s="172"/>
      <c r="B25" s="173"/>
      <c r="C25" s="173"/>
      <c r="D25" s="174"/>
      <c r="G25" s="62"/>
      <c r="H25" s="43"/>
      <c r="I25" s="63"/>
      <c r="J25" s="62"/>
      <c r="K25" s="20"/>
      <c r="L25" s="20"/>
    </row>
    <row r="26" spans="1:12" ht="15.5" customHeight="1" thickBot="1" x14ac:dyDescent="0.45">
      <c r="A26" s="17"/>
      <c r="B26" s="97"/>
      <c r="C26" s="97"/>
      <c r="E26" s="44"/>
      <c r="F26" s="62"/>
      <c r="I26" s="20"/>
      <c r="J26" s="20"/>
      <c r="K26" s="20"/>
    </row>
    <row r="27" spans="1:12" s="61" customFormat="1" ht="32.5" customHeight="1" thickTop="1" thickBot="1" x14ac:dyDescent="0.4">
      <c r="A27" s="255" t="s">
        <v>213</v>
      </c>
      <c r="B27" s="256"/>
      <c r="C27" s="256"/>
      <c r="D27" s="256"/>
      <c r="E27" s="256"/>
      <c r="F27" s="256"/>
      <c r="G27" s="256"/>
      <c r="H27" s="256"/>
      <c r="I27" s="256"/>
      <c r="J27" s="256"/>
      <c r="K27" s="257"/>
    </row>
    <row r="28" spans="1:12" s="61" customFormat="1" ht="31.5" customHeight="1" thickBot="1" x14ac:dyDescent="0.4">
      <c r="A28" s="129" t="s">
        <v>191</v>
      </c>
      <c r="B28" s="130" t="s">
        <v>17</v>
      </c>
      <c r="C28" s="131" t="s">
        <v>124</v>
      </c>
      <c r="D28" s="130" t="s">
        <v>22</v>
      </c>
      <c r="E28" s="130" t="s">
        <v>126</v>
      </c>
      <c r="F28" s="131" t="s">
        <v>23</v>
      </c>
      <c r="G28" s="131" t="s">
        <v>19</v>
      </c>
      <c r="H28" s="131" t="s">
        <v>24</v>
      </c>
      <c r="I28" s="131" t="s">
        <v>20</v>
      </c>
      <c r="J28" s="131" t="s">
        <v>51</v>
      </c>
      <c r="K28" s="132" t="s">
        <v>25</v>
      </c>
    </row>
    <row r="29" spans="1:12" s="61" customFormat="1" ht="45" customHeight="1" x14ac:dyDescent="0.35">
      <c r="A29" s="126" t="s">
        <v>125</v>
      </c>
      <c r="B29" s="127">
        <f>'Entry Form'!G$5</f>
        <v>0</v>
      </c>
      <c r="C29" s="127">
        <f>'Entry Form'!G$9</f>
        <v>0</v>
      </c>
      <c r="D29" s="127">
        <f>IF(('Entry Form'!G$5+'Entry Form'!G$9+'Entry Form'!G$12+'Entry Form'!G$14)&gt;160200,(((('Entry Form'!G$5+'Entry Form'!G$9+'Entry Form'!G$12+'Entry Form'!G$14)-160200)*0.0145)+12255),(('Entry Form'!G$5+'Entry Form'!G$9+'Entry Form'!G$12+'Entry Form'!G$14)*0.0765))</f>
        <v>0</v>
      </c>
      <c r="E29" s="127">
        <f>'Entry Form'!G$8</f>
        <v>0</v>
      </c>
      <c r="F29" s="127">
        <f>IF('Entry Form'!G$12&gt;0,((($B29+$D29+E$29+'Entry Form'!G$14)*1.3)+$J29)*0.18,(($B29+$C29+$D29+$J29)*0.18))</f>
        <v>0</v>
      </c>
      <c r="G29" s="127">
        <f>'Entry Form'!G$16</f>
        <v>0</v>
      </c>
      <c r="H29" s="127">
        <f>'Entry Form'!G$18</f>
        <v>0</v>
      </c>
      <c r="I29" s="127">
        <f>'Entry Form'!G$20</f>
        <v>0</v>
      </c>
      <c r="J29" s="127">
        <f>'Entry Form'!G$22</f>
        <v>0</v>
      </c>
      <c r="K29" s="128">
        <f>(B29+C29+D29+E29+F29+G29+H29+I29+J29)</f>
        <v>0</v>
      </c>
    </row>
    <row r="30" spans="1:12" s="61" customFormat="1" ht="45" customHeight="1" x14ac:dyDescent="0.35">
      <c r="A30" s="123" t="s">
        <v>127</v>
      </c>
      <c r="B30" s="124">
        <f>'Entry Form'!H$5</f>
        <v>0</v>
      </c>
      <c r="C30" s="124">
        <f>'Entry Form'!H$9</f>
        <v>0</v>
      </c>
      <c r="D30" s="127">
        <f>IF(('Entry Form'!H$5+'Entry Form'!H$9+'Entry Form'!H$12+'Entry Form'!H$14)&gt;160200,(((('Entry Form'!H$5+'Entry Form'!H$9+'Entry Form'!H$12+'Entry Form'!H$14)-160200)*0.0145)+12255),(('Entry Form'!H$5+'Entry Form'!H$9+'Entry Form'!H$12+'Entry Form'!H$14)*0.0765))</f>
        <v>0</v>
      </c>
      <c r="E30" s="124">
        <f>'Entry Form'!H$8</f>
        <v>0</v>
      </c>
      <c r="F30" s="124">
        <f>IF('Entry Form'!H$12&gt;0,((($B30+$D30+E$30+'Entry Form'!H$14)*1.3)+$J30)*0.18,(($B30+$C30+$D30+$J30)*0.18))</f>
        <v>0</v>
      </c>
      <c r="G30" s="124">
        <f>'Entry Form'!H$16</f>
        <v>0</v>
      </c>
      <c r="H30" s="124">
        <f>'Entry Form'!H$18</f>
        <v>0</v>
      </c>
      <c r="I30" s="124">
        <f>'Entry Form'!H$20</f>
        <v>0</v>
      </c>
      <c r="J30" s="124">
        <f>'Entry Form'!H$22</f>
        <v>0</v>
      </c>
      <c r="K30" s="125">
        <f>(B30+C30+D30+E30+F30+G30+H30+I30+J30)</f>
        <v>0</v>
      </c>
    </row>
    <row r="31" spans="1:12" ht="45" customHeight="1" x14ac:dyDescent="0.35">
      <c r="A31" s="123" t="s">
        <v>88</v>
      </c>
      <c r="B31" s="124">
        <f>'Entry Form'!I$5</f>
        <v>0</v>
      </c>
      <c r="C31" s="124">
        <f>'Entry Form'!I$9</f>
        <v>0</v>
      </c>
      <c r="D31" s="127">
        <f>IF(('Entry Form'!I$5+'Entry Form'!I$9+'Entry Form'!I$12+'Entry Form'!I$14)&gt;160200,(((('Entry Form'!I$5+'Entry Form'!I$9+'Entry Form'!I$12+'Entry Form'!I$14)-160200)*0.0145)+12255),(('Entry Form'!I$5+'Entry Form'!I$9+'Entry Form'!I$12+'Entry Form'!I$14)*0.0765))</f>
        <v>0</v>
      </c>
      <c r="E31" s="124">
        <f>'Entry Form'!I$8</f>
        <v>0</v>
      </c>
      <c r="F31" s="124">
        <f>IF('Entry Form'!I$12&gt;0,((($B31+$D31+E$31+'Entry Form'!I$14)*1.3)+$J31)*0.18,(($B31+$C31+$D31+$J31)*0.18))</f>
        <v>0</v>
      </c>
      <c r="G31" s="124">
        <f>'Entry Form'!I$16</f>
        <v>0</v>
      </c>
      <c r="H31" s="124">
        <f>'Entry Form'!I$18</f>
        <v>0</v>
      </c>
      <c r="I31" s="124">
        <f>'Entry Form'!I$20</f>
        <v>0</v>
      </c>
      <c r="J31" s="124">
        <f>'Entry Form'!I$22</f>
        <v>0</v>
      </c>
      <c r="K31" s="125">
        <f>(B31+C31+D31+E31+F31+G31+H31+I31+J31)</f>
        <v>0</v>
      </c>
    </row>
    <row r="32" spans="1:12" ht="45" customHeight="1" thickBot="1" x14ac:dyDescent="0.4">
      <c r="A32" s="152" t="s">
        <v>21</v>
      </c>
      <c r="B32" s="153">
        <f>'Entry Form'!J$5</f>
        <v>0</v>
      </c>
      <c r="C32" s="153">
        <f>'Entry Form'!J$9</f>
        <v>0</v>
      </c>
      <c r="D32" s="153">
        <f>IF(('Entry Form'!J$5+'Entry Form'!J$9+'Entry Form'!J$12+'Entry Form'!J$14)&gt;160200,(((('Entry Form'!J$5+'Entry Form'!J$9+'Entry Form'!J$12+'Entry Form'!J$14)-160200)*0.0145)+12255),(('Entry Form'!J$5+'Entry Form'!J$9+'Entry Form'!J$12+'Entry Form'!J$14)*0.0765))</f>
        <v>0</v>
      </c>
      <c r="E32" s="153">
        <f>'Entry Form'!J$8</f>
        <v>0</v>
      </c>
      <c r="F32" s="153">
        <f>IF('Entry Form'!J$12&gt;0,((($B32+$D32+E$32+'Entry Form'!J$14)*1.3)+$J32)*0.18,(($B32+$C32+$D32+$J32)*0.18))</f>
        <v>0</v>
      </c>
      <c r="G32" s="153">
        <f>'Entry Form'!J$16</f>
        <v>0</v>
      </c>
      <c r="H32" s="153">
        <f>'Entry Form'!J$18</f>
        <v>0</v>
      </c>
      <c r="I32" s="153">
        <f>'Entry Form'!J$20</f>
        <v>0</v>
      </c>
      <c r="J32" s="153">
        <f>'Entry Form'!J$22</f>
        <v>0</v>
      </c>
      <c r="K32" s="154">
        <f>(B32+C32+D32+E32+F32+G32+H32+I32+J32)</f>
        <v>0</v>
      </c>
      <c r="L32" s="1"/>
    </row>
    <row r="33" spans="1:13" ht="19.5" customHeight="1" thickBot="1" x14ac:dyDescent="0.45">
      <c r="A33" s="217" t="s">
        <v>121</v>
      </c>
      <c r="B33" s="212"/>
      <c r="C33" s="212"/>
      <c r="D33" s="212"/>
      <c r="E33" s="212"/>
      <c r="F33" s="212"/>
      <c r="G33" s="212"/>
      <c r="H33" s="212"/>
      <c r="I33" s="212"/>
      <c r="J33" s="212"/>
      <c r="K33" s="218"/>
      <c r="L33" s="64"/>
    </row>
    <row r="34" spans="1:13" ht="19.5" customHeight="1" x14ac:dyDescent="0.4">
      <c r="A34" s="211" t="s">
        <v>195</v>
      </c>
      <c r="B34" s="212"/>
      <c r="C34" s="212"/>
      <c r="D34" s="212"/>
      <c r="E34" s="212"/>
      <c r="F34" s="212"/>
      <c r="G34" s="212"/>
      <c r="H34" s="212"/>
      <c r="I34" s="212"/>
      <c r="J34" s="212"/>
      <c r="K34" s="218"/>
      <c r="L34" s="64"/>
    </row>
    <row r="35" spans="1:13" ht="19.5" customHeight="1" thickBot="1" x14ac:dyDescent="0.45">
      <c r="A35" s="208" t="s">
        <v>197</v>
      </c>
      <c r="B35" s="150"/>
      <c r="C35" s="150"/>
      <c r="D35" s="150"/>
      <c r="E35" s="150"/>
      <c r="F35" s="150"/>
      <c r="G35" s="150"/>
      <c r="H35" s="150"/>
      <c r="I35" s="150"/>
      <c r="J35" s="150"/>
      <c r="K35" s="151"/>
      <c r="L35" s="64"/>
    </row>
    <row r="36" spans="1:13" ht="16" thickTop="1" x14ac:dyDescent="0.35">
      <c r="A36" s="17"/>
      <c r="B36" s="22"/>
      <c r="C36" s="20"/>
      <c r="D36" s="30"/>
      <c r="E36" s="31"/>
      <c r="G36" s="20"/>
      <c r="H36" s="20"/>
    </row>
    <row r="37" spans="1:13" ht="16" thickBot="1" x14ac:dyDescent="0.4">
      <c r="A37" s="42"/>
      <c r="B37" s="68"/>
      <c r="C37" s="68"/>
      <c r="D37" s="69"/>
      <c r="E37" s="70"/>
      <c r="F37" s="71"/>
      <c r="G37" s="72"/>
      <c r="H37" s="68"/>
      <c r="I37" s="71"/>
      <c r="J37" s="71"/>
      <c r="K37" s="71"/>
    </row>
    <row r="38" spans="1:13" ht="32.5" customHeight="1" thickTop="1" thickBot="1" x14ac:dyDescent="0.4">
      <c r="A38" s="223" t="s">
        <v>214</v>
      </c>
      <c r="B38" s="224"/>
      <c r="C38" s="224"/>
      <c r="D38" s="224"/>
      <c r="E38" s="224"/>
      <c r="F38" s="224"/>
      <c r="G38" s="224"/>
      <c r="H38" s="224"/>
      <c r="I38" s="224"/>
      <c r="J38" s="224"/>
      <c r="K38" s="224"/>
      <c r="L38" s="225"/>
    </row>
    <row r="39" spans="1:13" ht="15.5" thickTop="1" thickBot="1" x14ac:dyDescent="0.4">
      <c r="A39" s="226" t="s">
        <v>191</v>
      </c>
      <c r="B39" s="228" t="s">
        <v>85</v>
      </c>
      <c r="C39" s="229"/>
      <c r="D39" s="230" t="s">
        <v>124</v>
      </c>
      <c r="E39" s="230" t="s">
        <v>22</v>
      </c>
      <c r="F39" s="230" t="s">
        <v>126</v>
      </c>
      <c r="G39" s="230" t="s">
        <v>23</v>
      </c>
      <c r="H39" s="230" t="s">
        <v>19</v>
      </c>
      <c r="I39" s="230" t="s">
        <v>24</v>
      </c>
      <c r="J39" s="230" t="s">
        <v>20</v>
      </c>
      <c r="K39" s="230" t="s">
        <v>51</v>
      </c>
      <c r="L39" s="232" t="s">
        <v>25</v>
      </c>
    </row>
    <row r="40" spans="1:13" s="91" customFormat="1" ht="34.5" customHeight="1" x14ac:dyDescent="0.35">
      <c r="A40" s="227"/>
      <c r="B40" s="95" t="s">
        <v>206</v>
      </c>
      <c r="C40" s="134" t="s">
        <v>207</v>
      </c>
      <c r="D40" s="231"/>
      <c r="E40" s="231"/>
      <c r="F40" s="231"/>
      <c r="G40" s="231"/>
      <c r="H40" s="231"/>
      <c r="I40" s="231"/>
      <c r="J40" s="231"/>
      <c r="K40" s="231"/>
      <c r="L40" s="233"/>
    </row>
    <row r="41" spans="1:13" s="91" customFormat="1" ht="50.15" customHeight="1" x14ac:dyDescent="0.35">
      <c r="A41" s="133" t="s">
        <v>170</v>
      </c>
      <c r="B41" s="96">
        <f>(G$5*(1+G$7))</f>
        <v>0</v>
      </c>
      <c r="C41" s="135">
        <f>G$6</f>
        <v>34600</v>
      </c>
      <c r="D41" s="138">
        <f>G$11</f>
        <v>0</v>
      </c>
      <c r="E41" s="138">
        <f>IF(B41&gt;C41,(IF((B41+G$11+G$13+G$15)&gt;160200,((((B41+G$11+G$13+G$15)-160200)*0.0145)+12255),((B41+G$11+G$13+G$15)*0.0765))),(IF((C41+G$11+G$13+G$15)&gt;160200,((((C41+G$11+G$13+G$15)-160200)*0.0145)+12255),((C41+G$11+G$13+G$15)*0.0765))))</f>
        <v>2646.9</v>
      </c>
      <c r="F41" s="138">
        <f>G$10</f>
        <v>0</v>
      </c>
      <c r="G41" s="138">
        <f>IF(B41&gt;C41,(IF(G$13&gt;0,((($B41+$E41+$F41+G$15)*1.3)+$K41)*0.18,(($B41+$D41+$E41+$K41)*0.18))),(IF(G$13&gt;0,((($C41+$E41+$F41+G$15)*1.3)+$K41)*0.18,(($C41+$D41+$E41+$K41)*0.18))))</f>
        <v>6704.442</v>
      </c>
      <c r="H41" s="138">
        <f>G$17</f>
        <v>0</v>
      </c>
      <c r="I41" s="138">
        <f>G$19</f>
        <v>0</v>
      </c>
      <c r="J41" s="138">
        <f>G$21</f>
        <v>0</v>
      </c>
      <c r="K41" s="138">
        <f>G$23</f>
        <v>0</v>
      </c>
      <c r="L41" s="139">
        <f>IF(B41&gt;C41,(B41+D41+E41+F41+G41+H41+I41+J41+K41),(C41+D41+E41+F41+G41+H41+I41+J41+K41))</f>
        <v>43951.342000000004</v>
      </c>
    </row>
    <row r="42" spans="1:13" s="91" customFormat="1" ht="50.15" customHeight="1" x14ac:dyDescent="0.35">
      <c r="A42" s="133" t="s">
        <v>171</v>
      </c>
      <c r="B42" s="96">
        <f>(H$5*(1+H$7))</f>
        <v>0</v>
      </c>
      <c r="C42" s="135">
        <f>H$6</f>
        <v>37400</v>
      </c>
      <c r="D42" s="138">
        <f>H$11</f>
        <v>0</v>
      </c>
      <c r="E42" s="138">
        <f>IF(B42&gt;C42,(IF((B42+H$11+H$13+H$15)&gt;160200,((((B42+H$11+H$13+H$15)-160200)*0.0145)+12255),((B42+H$11+H$13+H$15)*0.0765))),(IF((C42+H$11+H$13+H$15)&gt;160200,((((C42+H$11+H$13+H$15)-160200)*0.0145)+12255),((C42+H$11+H$13+H$15)*0.0765))))</f>
        <v>2861.1</v>
      </c>
      <c r="F42" s="138">
        <f>H$10</f>
        <v>0</v>
      </c>
      <c r="G42" s="138">
        <f>IF(B42&gt;C42,(IF(H$13&gt;0,((($B42+$E42+$F42+H$15)*1.3)+$K42)*0.18,(($B42+$D42+$E42+$K42)*0.18))),(IF(H$13&gt;0,((($C42+$E42+$F42+H$15)*1.3)+$K42)*0.18,(($C42+$D42+$E42+$K42)*0.18))))</f>
        <v>7246.9979999999996</v>
      </c>
      <c r="H42" s="138">
        <f>H$17</f>
        <v>0</v>
      </c>
      <c r="I42" s="138">
        <f>H$19</f>
        <v>0</v>
      </c>
      <c r="J42" s="138">
        <f>H$21</f>
        <v>0</v>
      </c>
      <c r="K42" s="138">
        <f>H$23</f>
        <v>0</v>
      </c>
      <c r="L42" s="139">
        <f>IF(B42&gt;C42,(B42+D42+E42+F42+G42+H42+I42+J42+K42),(C42+D42+E42+F42+G42+H42+I42+J42+K42))</f>
        <v>47508.097999999998</v>
      </c>
    </row>
    <row r="43" spans="1:13" s="91" customFormat="1" ht="47.25" customHeight="1" x14ac:dyDescent="0.35">
      <c r="A43" s="133" t="s">
        <v>172</v>
      </c>
      <c r="B43" s="96">
        <f>(I$5*(1+I$7))</f>
        <v>0</v>
      </c>
      <c r="C43" s="135">
        <f>I$6</f>
        <v>37400</v>
      </c>
      <c r="D43" s="138">
        <f>I$11</f>
        <v>0</v>
      </c>
      <c r="E43" s="138">
        <f>IF(B43&gt;C43,(IF((B43+I$11+I$13+I$15)&gt;160200,((((B43+I$11+I$13+I$15)-160200)*0.0145)+12255),((B43+I$11+I$13+I$15)*0.0765))),(IF((C43+I$11+I$13+I$15)&gt;160200,((((C43+I$11+I$13+I$15)-160200)*0.0145)+12255),((C43+I$11+I$13+I$15)*0.0765))))</f>
        <v>2861.1</v>
      </c>
      <c r="F43" s="138">
        <f>I$10</f>
        <v>0</v>
      </c>
      <c r="G43" s="138">
        <f>IF(B43&gt;C43,(IF(I$13&gt;0,((($B43+$E43+$F43+I$15)*1.3)+$K43)*0.18,(($B43+$D43+$E43+$K43)*0.18))),(IF(I$13&gt;0,((($C43+$E43+$F43+I$15)*1.3)+$K43)*0.18,(($C43+$D43+$E43+$K43)*0.18))))</f>
        <v>7246.9979999999996</v>
      </c>
      <c r="H43" s="138">
        <f>I$17</f>
        <v>0</v>
      </c>
      <c r="I43" s="138">
        <f>I$19</f>
        <v>0</v>
      </c>
      <c r="J43" s="138">
        <f>I$21</f>
        <v>0</v>
      </c>
      <c r="K43" s="138">
        <f>I$23</f>
        <v>0</v>
      </c>
      <c r="L43" s="139">
        <f>IF(B43&gt;C43,(B43+D43+E43+F43+G43+H43+I43+J43+K43),(C43+D43+E43+F43+G43+H43+I43+J43+K43))</f>
        <v>47508.097999999998</v>
      </c>
    </row>
    <row r="44" spans="1:13" s="91" customFormat="1" ht="51" customHeight="1" thickBot="1" x14ac:dyDescent="0.4">
      <c r="A44" s="136" t="s">
        <v>173</v>
      </c>
      <c r="B44" s="213">
        <f>(J$5*(1+J$7))</f>
        <v>0</v>
      </c>
      <c r="C44" s="137">
        <f>J$6</f>
        <v>37400</v>
      </c>
      <c r="D44" s="140">
        <f>J$11</f>
        <v>0</v>
      </c>
      <c r="E44" s="140">
        <f>IF(B44&gt;C44,(IF((B44+J$11+J$13+J$15)&gt;160200,((((B44+J$11+J$13+J$15)-160200)*0.0145)+12255),((B44+J$11+J$13+J$15)*0.0765))),(IF((C44+J$11+J$13+J$15)&gt;160200,((((C44+J$11+J$13+J$15)-160200)*0.0145)+12255),((C44+J$11+J$13+J$15)*0.0765))))</f>
        <v>2861.1</v>
      </c>
      <c r="F44" s="140">
        <f>J$10</f>
        <v>0</v>
      </c>
      <c r="G44" s="140">
        <f>IF(B44&gt;C44,(IF(J$13&gt;0,((($B44+$E44+$F44+J$15)*1.3)+$K44)*0.18,(($B44+$D44+$E44+$K44)*0.18))),(IF(J$13&gt;0,((($C44+$E44+$F44+J$15)*1.3)+$K44)*0.18,(($C44+$D44+$E44+$K44)*0.18))))</f>
        <v>7246.9979999999996</v>
      </c>
      <c r="H44" s="140">
        <f>J$17</f>
        <v>0</v>
      </c>
      <c r="I44" s="140">
        <f>J$19</f>
        <v>0</v>
      </c>
      <c r="J44" s="140">
        <f>J$21</f>
        <v>0</v>
      </c>
      <c r="K44" s="140">
        <f>J$23</f>
        <v>0</v>
      </c>
      <c r="L44" s="141">
        <f>IF(B44&gt;C44,(B44+D44+E44+F44+G44+H44+I44+J44+K44),(C44+D44+E44+F44+G44+H44+I44+J44+K44))</f>
        <v>47508.097999999998</v>
      </c>
    </row>
    <row r="45" spans="1:13" s="92" customFormat="1" ht="15" customHeight="1" thickBot="1" x14ac:dyDescent="0.4">
      <c r="A45" s="214" t="s">
        <v>174</v>
      </c>
      <c r="B45" s="215"/>
      <c r="C45" s="215"/>
      <c r="D45" s="215"/>
      <c r="E45" s="215"/>
      <c r="F45" s="215"/>
      <c r="G45" s="215"/>
      <c r="H45" s="215"/>
      <c r="I45" s="215"/>
      <c r="J45" s="215"/>
      <c r="K45" s="215"/>
      <c r="L45" s="216"/>
      <c r="M45" s="91"/>
    </row>
    <row r="46" spans="1:13" ht="19.5" customHeight="1" x14ac:dyDescent="0.4">
      <c r="A46" s="211" t="s">
        <v>195</v>
      </c>
      <c r="B46" s="212"/>
      <c r="C46" s="212"/>
      <c r="D46" s="212"/>
      <c r="E46" s="212"/>
      <c r="F46" s="212"/>
      <c r="G46" s="212"/>
      <c r="H46" s="212"/>
      <c r="I46" s="212"/>
      <c r="J46" s="212"/>
      <c r="K46" s="212"/>
      <c r="L46" s="210"/>
    </row>
    <row r="47" spans="1:13" ht="19.5" customHeight="1" thickBot="1" x14ac:dyDescent="0.45">
      <c r="A47" s="208" t="s">
        <v>197</v>
      </c>
      <c r="B47" s="150"/>
      <c r="C47" s="150"/>
      <c r="D47" s="150"/>
      <c r="E47" s="150"/>
      <c r="F47" s="150"/>
      <c r="G47" s="150"/>
      <c r="H47" s="150"/>
      <c r="I47" s="150"/>
      <c r="J47" s="150"/>
      <c r="K47" s="150"/>
      <c r="L47" s="209"/>
    </row>
    <row r="48" spans="1:13" ht="18.5" thickTop="1" x14ac:dyDescent="0.4">
      <c r="A48" s="47"/>
      <c r="B48" s="36"/>
      <c r="C48" s="36"/>
      <c r="E48" s="44"/>
      <c r="F48" s="62"/>
      <c r="I48" s="20"/>
      <c r="J48" s="20"/>
      <c r="K48" s="20"/>
    </row>
    <row r="49" spans="1:11" ht="15.5" x14ac:dyDescent="0.35">
      <c r="A49" s="17"/>
      <c r="B49" s="22"/>
      <c r="C49" s="20"/>
      <c r="D49" s="30"/>
      <c r="E49" s="31"/>
      <c r="G49" s="20"/>
      <c r="H49" s="20"/>
    </row>
    <row r="50" spans="1:11" ht="15.5" x14ac:dyDescent="0.35">
      <c r="A50" s="42"/>
      <c r="B50" s="68"/>
      <c r="C50" s="68"/>
      <c r="D50" s="69"/>
      <c r="E50" s="70"/>
      <c r="F50" s="71"/>
      <c r="G50" s="72"/>
      <c r="H50" s="68"/>
      <c r="I50" s="71"/>
      <c r="J50" s="71"/>
      <c r="K50" s="71"/>
    </row>
    <row r="51" spans="1:11" ht="15.5" x14ac:dyDescent="0.35">
      <c r="A51" s="42"/>
      <c r="B51" s="72"/>
      <c r="C51" s="72"/>
      <c r="D51" s="71"/>
      <c r="E51" s="71"/>
      <c r="F51" s="71"/>
      <c r="G51" s="68"/>
      <c r="H51" s="68"/>
      <c r="I51" s="71"/>
      <c r="J51" s="71"/>
      <c r="K51" s="71"/>
    </row>
    <row r="52" spans="1:11" ht="15.5" x14ac:dyDescent="0.35">
      <c r="A52" s="42"/>
      <c r="B52" s="68"/>
      <c r="C52" s="68"/>
      <c r="D52" s="71"/>
      <c r="E52" s="71"/>
      <c r="F52" s="71"/>
      <c r="G52" s="72"/>
      <c r="H52" s="72"/>
      <c r="I52" s="71"/>
      <c r="J52" s="71"/>
      <c r="K52" s="71"/>
    </row>
    <row r="53" spans="1:11" ht="15.5" x14ac:dyDescent="0.35">
      <c r="A53" s="42"/>
      <c r="B53" s="68"/>
      <c r="C53" s="72"/>
      <c r="D53" s="71"/>
      <c r="E53" s="71"/>
      <c r="F53" s="71"/>
      <c r="G53" s="68"/>
      <c r="H53" s="68"/>
      <c r="I53" s="71"/>
      <c r="J53" s="71"/>
      <c r="K53" s="71"/>
    </row>
    <row r="54" spans="1:11" ht="15.5" x14ac:dyDescent="0.35">
      <c r="A54" s="42"/>
      <c r="B54" s="68"/>
      <c r="C54" s="68"/>
      <c r="D54" s="73"/>
      <c r="E54" s="74"/>
      <c r="F54" s="75"/>
      <c r="G54" s="68"/>
      <c r="H54" s="68"/>
      <c r="I54" s="71"/>
      <c r="J54" s="71"/>
      <c r="K54" s="71"/>
    </row>
    <row r="55" spans="1:11" ht="15.5" x14ac:dyDescent="0.35">
      <c r="A55" s="42"/>
      <c r="B55" s="68"/>
      <c r="C55" s="68"/>
      <c r="D55" s="71"/>
      <c r="E55" s="71"/>
      <c r="F55" s="71"/>
      <c r="G55" s="68"/>
      <c r="H55" s="68"/>
      <c r="I55" s="71"/>
      <c r="J55" s="71"/>
      <c r="K55" s="71"/>
    </row>
    <row r="56" spans="1:11" ht="15.5" x14ac:dyDescent="0.35">
      <c r="A56" s="42"/>
      <c r="B56" s="76"/>
      <c r="C56" s="68"/>
      <c r="D56" s="71"/>
      <c r="E56" s="71"/>
      <c r="F56" s="71"/>
      <c r="G56" s="68"/>
      <c r="H56" s="68"/>
      <c r="I56" s="71"/>
      <c r="J56" s="71"/>
      <c r="K56" s="71"/>
    </row>
    <row r="57" spans="1:11" ht="15.5" x14ac:dyDescent="0.35">
      <c r="A57" s="42"/>
      <c r="B57" s="68"/>
      <c r="C57" s="68"/>
      <c r="D57" s="71"/>
      <c r="E57" s="71"/>
      <c r="F57" s="71"/>
      <c r="G57" s="68"/>
      <c r="H57" s="68"/>
      <c r="I57" s="71"/>
      <c r="J57" s="71"/>
      <c r="K57" s="71"/>
    </row>
    <row r="58" spans="1:11" ht="15.5" x14ac:dyDescent="0.35">
      <c r="A58" s="42"/>
      <c r="B58" s="68"/>
      <c r="C58" s="68"/>
      <c r="D58" s="68"/>
      <c r="E58" s="68"/>
      <c r="F58" s="68"/>
      <c r="G58" s="68"/>
      <c r="H58" s="68"/>
      <c r="I58" s="71"/>
      <c r="J58" s="71"/>
      <c r="K58" s="71"/>
    </row>
    <row r="59" spans="1:11" x14ac:dyDescent="0.35">
      <c r="A59" s="25"/>
      <c r="B59" s="68"/>
      <c r="C59" s="68"/>
      <c r="D59" s="71"/>
      <c r="E59" s="71"/>
      <c r="F59" s="71"/>
      <c r="G59" s="68"/>
      <c r="H59" s="68"/>
      <c r="I59" s="71"/>
      <c r="J59" s="71"/>
      <c r="K59" s="71"/>
    </row>
    <row r="60" spans="1:11" ht="15.5" x14ac:dyDescent="0.35">
      <c r="A60" s="18"/>
      <c r="D60" s="24"/>
      <c r="E60" s="24"/>
      <c r="F60" s="24"/>
    </row>
    <row r="61" spans="1:11" x14ac:dyDescent="0.35">
      <c r="A61" s="77"/>
      <c r="B61" s="71"/>
      <c r="C61" s="71"/>
      <c r="D61" s="68"/>
      <c r="E61" s="68"/>
      <c r="F61" s="68"/>
      <c r="G61" s="71"/>
      <c r="H61" s="71"/>
      <c r="I61" s="71"/>
      <c r="J61" s="71"/>
    </row>
    <row r="62" spans="1:11" x14ac:dyDescent="0.35">
      <c r="A62" s="78"/>
      <c r="B62" s="71"/>
      <c r="C62" s="71"/>
      <c r="D62" s="72"/>
      <c r="E62" s="72"/>
      <c r="F62" s="72"/>
      <c r="G62" s="71"/>
      <c r="H62" s="71"/>
      <c r="I62" s="71"/>
      <c r="J62" s="71"/>
    </row>
    <row r="63" spans="1:11" x14ac:dyDescent="0.35">
      <c r="A63" s="78"/>
      <c r="B63" s="71"/>
      <c r="C63" s="71"/>
      <c r="D63" s="68"/>
      <c r="E63" s="68"/>
      <c r="F63" s="68"/>
      <c r="G63" s="71"/>
      <c r="H63" s="71"/>
      <c r="I63" s="71"/>
      <c r="J63" s="71"/>
    </row>
    <row r="64" spans="1:11" x14ac:dyDescent="0.35">
      <c r="A64" s="79"/>
      <c r="B64" s="71"/>
      <c r="C64" s="71"/>
      <c r="D64" s="68"/>
      <c r="E64" s="68"/>
      <c r="F64" s="68"/>
      <c r="G64" s="71"/>
      <c r="H64" s="71"/>
      <c r="I64" s="71"/>
      <c r="J64" s="71"/>
    </row>
    <row r="65" spans="1:10" x14ac:dyDescent="0.35">
      <c r="A65" s="79"/>
      <c r="B65" s="71"/>
      <c r="C65" s="71"/>
      <c r="D65" s="68"/>
      <c r="E65" s="68"/>
      <c r="F65" s="68"/>
      <c r="G65" s="71"/>
      <c r="H65" s="71"/>
      <c r="I65" s="71"/>
      <c r="J65" s="71"/>
    </row>
    <row r="66" spans="1:10" x14ac:dyDescent="0.35">
      <c r="A66" s="79"/>
      <c r="B66" s="71"/>
      <c r="C66" s="71"/>
      <c r="D66" s="68"/>
      <c r="E66" s="68"/>
      <c r="F66" s="68"/>
      <c r="G66" s="71"/>
      <c r="H66" s="71"/>
      <c r="I66" s="71"/>
      <c r="J66" s="71"/>
    </row>
    <row r="67" spans="1:10" x14ac:dyDescent="0.35">
      <c r="A67" s="79"/>
      <c r="B67" s="71"/>
      <c r="C67" s="71"/>
      <c r="D67" s="68"/>
      <c r="E67" s="68"/>
      <c r="F67" s="68"/>
      <c r="G67" s="71"/>
      <c r="H67" s="71"/>
      <c r="I67" s="71"/>
      <c r="J67" s="71"/>
    </row>
    <row r="68" spans="1:10" x14ac:dyDescent="0.35">
      <c r="A68" s="77"/>
      <c r="B68" s="68"/>
      <c r="C68" s="68"/>
      <c r="D68" s="68"/>
      <c r="E68" s="68"/>
      <c r="F68" s="68"/>
      <c r="G68" s="71"/>
      <c r="H68" s="71"/>
      <c r="I68" s="71"/>
      <c r="J68" s="71"/>
    </row>
    <row r="69" spans="1:10" x14ac:dyDescent="0.35">
      <c r="A69" s="68"/>
      <c r="B69" s="71"/>
      <c r="C69" s="68"/>
      <c r="D69" s="68"/>
      <c r="E69" s="68"/>
      <c r="F69" s="68"/>
      <c r="G69" s="71"/>
      <c r="H69" s="71"/>
      <c r="I69" s="71"/>
      <c r="J69" s="71"/>
    </row>
    <row r="70" spans="1:10" x14ac:dyDescent="0.35">
      <c r="A70" s="80"/>
      <c r="B70" s="71"/>
      <c r="C70" s="68"/>
      <c r="D70" s="71"/>
      <c r="E70" s="71"/>
      <c r="F70" s="71"/>
      <c r="G70" s="71"/>
      <c r="H70" s="71"/>
      <c r="I70" s="71"/>
      <c r="J70" s="71"/>
    </row>
    <row r="71" spans="1:10" x14ac:dyDescent="0.35">
      <c r="A71" s="78"/>
      <c r="B71" s="68"/>
      <c r="C71" s="68"/>
      <c r="D71" s="71"/>
      <c r="E71" s="71"/>
      <c r="F71" s="71"/>
      <c r="G71" s="71"/>
      <c r="H71" s="71"/>
      <c r="I71" s="71"/>
      <c r="J71" s="71"/>
    </row>
    <row r="72" spans="1:10" x14ac:dyDescent="0.35">
      <c r="A72" s="77"/>
      <c r="B72" s="68"/>
      <c r="C72" s="68"/>
      <c r="D72" s="71"/>
      <c r="E72" s="71"/>
      <c r="F72" s="71"/>
      <c r="G72" s="71"/>
      <c r="H72" s="71"/>
      <c r="I72" s="71"/>
      <c r="J72" s="71"/>
    </row>
    <row r="73" spans="1:10" x14ac:dyDescent="0.35">
      <c r="A73" s="77"/>
      <c r="B73" s="68"/>
      <c r="C73" s="68"/>
      <c r="D73" s="71"/>
      <c r="E73" s="71"/>
      <c r="F73" s="71"/>
      <c r="G73" s="71"/>
      <c r="H73" s="71"/>
      <c r="I73" s="71"/>
      <c r="J73" s="71"/>
    </row>
    <row r="74" spans="1:10" x14ac:dyDescent="0.35">
      <c r="A74" s="77"/>
      <c r="B74" s="68"/>
      <c r="C74" s="68"/>
      <c r="D74" s="71"/>
      <c r="E74" s="71"/>
      <c r="F74" s="71"/>
      <c r="G74" s="71"/>
      <c r="H74" s="71"/>
      <c r="I74" s="71"/>
      <c r="J74" s="71"/>
    </row>
    <row r="75" spans="1:10" x14ac:dyDescent="0.35">
      <c r="A75" s="78"/>
      <c r="B75" s="68"/>
      <c r="C75" s="68"/>
      <c r="D75" s="71"/>
      <c r="E75" s="71"/>
      <c r="F75" s="71"/>
      <c r="G75" s="71"/>
      <c r="H75" s="71"/>
      <c r="I75" s="71"/>
      <c r="J75" s="71"/>
    </row>
    <row r="76" spans="1:10" x14ac:dyDescent="0.35">
      <c r="A76" s="77"/>
      <c r="B76" s="68"/>
      <c r="C76" s="68"/>
      <c r="D76" s="71"/>
      <c r="E76" s="71"/>
      <c r="F76" s="71"/>
      <c r="G76" s="71"/>
      <c r="H76" s="71"/>
      <c r="I76" s="71"/>
      <c r="J76" s="71"/>
    </row>
    <row r="77" spans="1:10" x14ac:dyDescent="0.35">
      <c r="A77" s="77"/>
      <c r="B77" s="68"/>
      <c r="C77" s="68"/>
      <c r="D77" s="71"/>
      <c r="E77" s="71"/>
      <c r="F77" s="71"/>
      <c r="G77" s="71"/>
      <c r="H77" s="71"/>
      <c r="I77" s="71"/>
      <c r="J77" s="71"/>
    </row>
    <row r="78" spans="1:10" x14ac:dyDescent="0.35">
      <c r="A78" s="77"/>
      <c r="B78" s="68"/>
      <c r="C78" s="68"/>
      <c r="D78" s="71"/>
      <c r="E78" s="71"/>
      <c r="F78" s="71"/>
      <c r="G78" s="71"/>
      <c r="H78" s="71"/>
      <c r="I78" s="71"/>
      <c r="J78" s="71"/>
    </row>
    <row r="79" spans="1:10" x14ac:dyDescent="0.35">
      <c r="A79" s="78"/>
      <c r="B79" s="68"/>
      <c r="C79" s="68"/>
      <c r="D79" s="68"/>
      <c r="E79" s="68"/>
      <c r="F79" s="68"/>
      <c r="G79" s="71"/>
      <c r="H79" s="71"/>
      <c r="I79" s="71"/>
      <c r="J79" s="71"/>
    </row>
    <row r="80" spans="1:10" x14ac:dyDescent="0.35">
      <c r="A80" s="77"/>
      <c r="B80" s="68"/>
      <c r="C80" s="68"/>
      <c r="D80" s="68"/>
      <c r="E80" s="68"/>
      <c r="F80" s="68"/>
      <c r="G80" s="71"/>
      <c r="H80" s="71"/>
      <c r="I80" s="71"/>
      <c r="J80" s="71"/>
    </row>
    <row r="81" spans="1:10" x14ac:dyDescent="0.35">
      <c r="A81" s="78"/>
      <c r="B81" s="68"/>
      <c r="C81" s="68"/>
      <c r="D81" s="68"/>
      <c r="E81" s="68"/>
      <c r="F81" s="68"/>
      <c r="G81" s="71"/>
      <c r="H81" s="71"/>
      <c r="I81" s="71"/>
      <c r="J81" s="71"/>
    </row>
    <row r="82" spans="1:10" x14ac:dyDescent="0.35">
      <c r="A82" s="68"/>
      <c r="B82" s="78"/>
      <c r="C82" s="68"/>
      <c r="D82" s="68"/>
      <c r="E82" s="68"/>
      <c r="F82" s="68"/>
      <c r="G82" s="71"/>
      <c r="H82" s="71"/>
      <c r="I82" s="71"/>
      <c r="J82" s="71"/>
    </row>
    <row r="83" spans="1:10" ht="15.5" x14ac:dyDescent="0.35">
      <c r="A83" s="19"/>
      <c r="B83" s="22"/>
      <c r="C83" s="22"/>
      <c r="D83" s="22"/>
      <c r="E83" s="22"/>
      <c r="F83" s="22"/>
    </row>
    <row r="84" spans="1:10" x14ac:dyDescent="0.35">
      <c r="A84" s="77"/>
      <c r="B84" s="68"/>
      <c r="C84" s="68"/>
      <c r="D84" s="68"/>
      <c r="E84" s="68"/>
      <c r="F84" s="68"/>
      <c r="G84" s="71"/>
      <c r="H84" s="71"/>
      <c r="I84" s="71"/>
    </row>
    <row r="85" spans="1:10" x14ac:dyDescent="0.35">
      <c r="A85" s="81"/>
      <c r="B85" s="68"/>
      <c r="C85" s="68"/>
      <c r="D85" s="68"/>
      <c r="E85" s="68"/>
      <c r="F85" s="68"/>
      <c r="G85" s="71"/>
      <c r="H85" s="71"/>
      <c r="I85" s="71"/>
    </row>
    <row r="86" spans="1:10" x14ac:dyDescent="0.35">
      <c r="A86" s="81"/>
      <c r="B86" s="68"/>
      <c r="C86" s="68"/>
      <c r="D86" s="68"/>
      <c r="E86" s="68"/>
      <c r="F86" s="68"/>
      <c r="G86" s="71"/>
      <c r="H86" s="71"/>
      <c r="I86" s="71"/>
    </row>
    <row r="87" spans="1:10" x14ac:dyDescent="0.35">
      <c r="A87" s="82"/>
      <c r="B87" s="68"/>
      <c r="C87" s="68"/>
      <c r="D87" s="68"/>
      <c r="E87" s="68"/>
      <c r="F87" s="68"/>
      <c r="G87" s="71"/>
      <c r="H87" s="71"/>
      <c r="I87" s="71"/>
    </row>
    <row r="88" spans="1:10" x14ac:dyDescent="0.35">
      <c r="A88" s="78"/>
      <c r="B88" s="71"/>
      <c r="C88" s="71"/>
      <c r="D88" s="68"/>
      <c r="E88" s="68"/>
      <c r="F88" s="68"/>
      <c r="G88" s="71"/>
      <c r="H88" s="71"/>
      <c r="I88" s="71"/>
    </row>
    <row r="89" spans="1:10" x14ac:dyDescent="0.35">
      <c r="A89" s="81"/>
      <c r="B89" s="68"/>
      <c r="C89" s="68"/>
      <c r="D89" s="68"/>
      <c r="E89" s="68"/>
      <c r="F89" s="68"/>
      <c r="G89" s="71"/>
      <c r="H89" s="71"/>
      <c r="I89" s="71"/>
    </row>
    <row r="90" spans="1:10" x14ac:dyDescent="0.35">
      <c r="A90" s="81"/>
      <c r="B90" s="68"/>
      <c r="C90" s="68"/>
      <c r="D90" s="68"/>
      <c r="E90" s="68"/>
      <c r="F90" s="68"/>
      <c r="G90" s="71"/>
      <c r="H90" s="71"/>
      <c r="I90" s="71"/>
    </row>
    <row r="91" spans="1:10" x14ac:dyDescent="0.35">
      <c r="A91" s="81"/>
      <c r="B91" s="68"/>
      <c r="C91" s="68"/>
      <c r="D91" s="68"/>
      <c r="E91" s="68"/>
      <c r="F91" s="68"/>
      <c r="G91" s="71"/>
      <c r="H91" s="71"/>
      <c r="I91" s="71"/>
    </row>
    <row r="92" spans="1:10" x14ac:dyDescent="0.35">
      <c r="A92" s="81"/>
      <c r="B92" s="68"/>
      <c r="C92" s="68"/>
      <c r="D92" s="68"/>
      <c r="E92" s="68"/>
      <c r="F92" s="68"/>
      <c r="G92" s="71"/>
      <c r="H92" s="71"/>
      <c r="I92" s="71"/>
    </row>
    <row r="93" spans="1:10" x14ac:dyDescent="0.35">
      <c r="A93" s="81"/>
      <c r="B93" s="68"/>
      <c r="C93" s="68"/>
      <c r="D93" s="68"/>
      <c r="E93" s="68"/>
      <c r="F93" s="68"/>
      <c r="G93" s="71"/>
      <c r="H93" s="71"/>
      <c r="I93" s="71"/>
    </row>
    <row r="94" spans="1:10" x14ac:dyDescent="0.35">
      <c r="A94" s="81"/>
      <c r="B94" s="68"/>
      <c r="C94" s="68"/>
      <c r="D94" s="68"/>
      <c r="E94" s="68"/>
      <c r="F94" s="68"/>
      <c r="G94" s="71"/>
      <c r="H94" s="71"/>
      <c r="I94" s="71"/>
    </row>
    <row r="95" spans="1:10" x14ac:dyDescent="0.35">
      <c r="A95" s="71"/>
      <c r="B95" s="71"/>
      <c r="C95" s="71"/>
      <c r="D95" s="68"/>
      <c r="E95" s="68"/>
      <c r="F95" s="68"/>
      <c r="G95" s="71"/>
      <c r="H95" s="71"/>
      <c r="I95" s="71"/>
    </row>
    <row r="96" spans="1:10" ht="15.5" x14ac:dyDescent="0.35">
      <c r="D96" s="22"/>
      <c r="E96" s="22"/>
      <c r="F96" s="22"/>
    </row>
    <row r="97" spans="4:6" ht="15.5" x14ac:dyDescent="0.35">
      <c r="D97" s="22"/>
      <c r="E97" s="22"/>
      <c r="F97" s="22"/>
    </row>
    <row r="98" spans="4:6" ht="15.5" x14ac:dyDescent="0.35">
      <c r="D98" s="22"/>
      <c r="E98" s="22"/>
      <c r="F98" s="22"/>
    </row>
    <row r="99" spans="4:6" ht="15.5" x14ac:dyDescent="0.35">
      <c r="F99" s="22"/>
    </row>
    <row r="100" spans="4:6" ht="15.5" x14ac:dyDescent="0.35">
      <c r="D100" s="22"/>
      <c r="E100" s="22"/>
      <c r="F100" s="22"/>
    </row>
    <row r="101" spans="4:6" ht="15.5" x14ac:dyDescent="0.35">
      <c r="D101" s="22"/>
      <c r="E101" s="22"/>
      <c r="F101" s="22"/>
    </row>
    <row r="102" spans="4:6" ht="15.5" x14ac:dyDescent="0.35">
      <c r="D102" s="22"/>
      <c r="E102" s="22"/>
      <c r="F102" s="22"/>
    </row>
    <row r="103" spans="4:6" ht="15.5" x14ac:dyDescent="0.35">
      <c r="D103" s="22"/>
      <c r="E103" s="22"/>
      <c r="F103" s="22"/>
    </row>
    <row r="104" spans="4:6" ht="15.5" x14ac:dyDescent="0.35">
      <c r="D104" s="22"/>
      <c r="E104" s="22"/>
      <c r="F104" s="22"/>
    </row>
    <row r="105" spans="4:6" ht="15.5" x14ac:dyDescent="0.35">
      <c r="D105" s="22"/>
      <c r="E105" s="22"/>
    </row>
  </sheetData>
  <sheetProtection algorithmName="SHA-512" hashValue="bKl/qwsQtcLLXmlAwKDxI030PX+1N8Zez1KgfCrwXAsSbHswGumg+d4lBPHXjdI/YKLXpp4iI0Xzv4wF6puOdQ==" saltValue="Qc+nA+0Cg3OVzqrDUXwNiw==" spinCount="100000" sheet="1" objects="1" scenarios="1" selectLockedCells="1"/>
  <customSheetViews>
    <customSheetView guid="{F092CCFA-CA6F-46CA-ACC2-4C39AB452B0D}" showPageBreaks="1" printArea="1">
      <selection activeCell="B21" sqref="B21"/>
      <pageMargins left="0.44" right="0.62" top="0.3" bottom="0.28000000000000003" header="0.3" footer="0.3"/>
      <pageSetup paperSize="5" scale="90" orientation="landscape" r:id="rId1"/>
    </customSheetView>
    <customSheetView guid="{DD2D1DE9-DC61-494D-8692-2464FDBCF83B}">
      <selection activeCell="I4" sqref="I4"/>
      <pageMargins left="0.44" right="0.62" top="0.3" bottom="0.28000000000000003" header="0.3" footer="0.3"/>
      <pageSetup paperSize="5" scale="90" orientation="landscape" r:id="rId2"/>
    </customSheetView>
    <customSheetView guid="{59B7FD3A-22DC-412F-A2DA-BF6F2F967EE8}" scale="90">
      <selection activeCell="G3" sqref="G3"/>
      <pageMargins left="0.44" right="0.62" top="0.3" bottom="0.28000000000000003" header="0.3" footer="0.3"/>
      <pageSetup paperSize="5" scale="90" orientation="landscape" r:id="rId3"/>
    </customSheetView>
    <customSheetView guid="{A765F8A1-EA9F-47A4-98E7-BABDC0610B6C}" showPageBreaks="1" printArea="1">
      <selection activeCell="E30" sqref="E30"/>
      <pageMargins left="0.44" right="0.62" top="0.3" bottom="0.28000000000000003" header="0.3" footer="0.3"/>
      <pageSetup paperSize="5" scale="90" orientation="landscape" r:id="rId4"/>
    </customSheetView>
  </customSheetViews>
  <mergeCells count="34">
    <mergeCell ref="A27:K27"/>
    <mergeCell ref="A16:D24"/>
    <mergeCell ref="E8:E11"/>
    <mergeCell ref="E12:E13"/>
    <mergeCell ref="E14:E15"/>
    <mergeCell ref="E16:E17"/>
    <mergeCell ref="E18:E19"/>
    <mergeCell ref="E20:E21"/>
    <mergeCell ref="E22:E23"/>
    <mergeCell ref="B15:D15"/>
    <mergeCell ref="B13:D13"/>
    <mergeCell ref="B12:D12"/>
    <mergeCell ref="A3:J3"/>
    <mergeCell ref="B5:D5"/>
    <mergeCell ref="B6:D6"/>
    <mergeCell ref="B7:D7"/>
    <mergeCell ref="A2:J2"/>
    <mergeCell ref="E6:F6"/>
    <mergeCell ref="E7:F7"/>
    <mergeCell ref="E4:F4"/>
    <mergeCell ref="E5:F5"/>
    <mergeCell ref="A4:D4"/>
    <mergeCell ref="A38:L38"/>
    <mergeCell ref="A39:A40"/>
    <mergeCell ref="B39:C39"/>
    <mergeCell ref="D39:D40"/>
    <mergeCell ref="E39:E40"/>
    <mergeCell ref="F39:F40"/>
    <mergeCell ref="G39:G40"/>
    <mergeCell ref="H39:H40"/>
    <mergeCell ref="I39:I40"/>
    <mergeCell ref="J39:J40"/>
    <mergeCell ref="K39:K40"/>
    <mergeCell ref="L39:L40"/>
  </mergeCells>
  <printOptions horizontalCentered="1"/>
  <pageMargins left="0.25" right="0.25" top="0.55000000000000004" bottom="0.28000000000000003" header="0.3" footer="0.3"/>
  <pageSetup scale="70" fitToHeight="2" orientation="landscape" horizontalDpi="300" verticalDpi="300" r:id="rId5"/>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zoomScale="86" zoomScaleNormal="86" workbookViewId="0">
      <selection activeCell="F9" sqref="F9"/>
    </sheetView>
  </sheetViews>
  <sheetFormatPr defaultRowHeight="14.5" x14ac:dyDescent="0.35"/>
  <cols>
    <col min="1" max="1" width="34.08984375" customWidth="1"/>
    <col min="2" max="2" width="14.1796875" customWidth="1"/>
    <col min="3" max="3" width="14.54296875" customWidth="1"/>
    <col min="4" max="4" width="14.453125" customWidth="1"/>
    <col min="5" max="5" width="14.7265625" customWidth="1"/>
    <col min="7" max="7" width="7.81640625" customWidth="1"/>
    <col min="8" max="8" width="11.453125" customWidth="1"/>
    <col min="9" max="9" width="11.7265625" customWidth="1"/>
    <col min="10" max="10" width="11.81640625" customWidth="1"/>
    <col min="11" max="11" width="13.7265625" customWidth="1"/>
  </cols>
  <sheetData>
    <row r="1" spans="1:15" ht="15.5" x14ac:dyDescent="0.35">
      <c r="A1" s="279" t="s">
        <v>73</v>
      </c>
      <c r="B1" s="279"/>
      <c r="C1" s="279"/>
      <c r="D1" s="279"/>
      <c r="E1" s="279"/>
      <c r="F1" s="279"/>
      <c r="G1" s="280"/>
      <c r="H1" s="280"/>
      <c r="I1" s="280"/>
      <c r="J1" s="280"/>
      <c r="K1" s="280"/>
      <c r="L1" s="280"/>
      <c r="M1" s="280"/>
      <c r="N1" s="280"/>
      <c r="O1" s="280"/>
    </row>
    <row r="2" spans="1:15" ht="15.5" x14ac:dyDescent="0.35">
      <c r="A2" s="279" t="s">
        <v>133</v>
      </c>
      <c r="B2" s="279"/>
      <c r="C2" s="279"/>
      <c r="D2" s="279"/>
      <c r="E2" s="279"/>
      <c r="F2" s="281"/>
      <c r="G2" s="281"/>
      <c r="H2" s="281"/>
      <c r="I2" s="281"/>
      <c r="J2" s="281"/>
      <c r="K2" s="281"/>
      <c r="L2" s="281"/>
      <c r="M2" s="281"/>
      <c r="N2" s="281"/>
      <c r="O2" s="281"/>
    </row>
    <row r="4" spans="1:15" ht="15.5" x14ac:dyDescent="0.35">
      <c r="A4" s="27" t="s">
        <v>72</v>
      </c>
      <c r="B4" s="59"/>
      <c r="C4" s="59"/>
      <c r="D4" s="23"/>
      <c r="E4" s="50"/>
    </row>
    <row r="5" spans="1:15" ht="18.75" customHeight="1" x14ac:dyDescent="0.35">
      <c r="A5" s="26" t="s">
        <v>132</v>
      </c>
      <c r="B5" s="27"/>
      <c r="C5" s="27"/>
      <c r="D5" s="27"/>
      <c r="E5" s="27"/>
      <c r="F5" s="28"/>
      <c r="G5" s="14"/>
      <c r="H5" s="14"/>
    </row>
    <row r="6" spans="1:15" ht="15.5" x14ac:dyDescent="0.35">
      <c r="A6" s="26" t="s">
        <v>71</v>
      </c>
    </row>
    <row r="7" spans="1:15" ht="15.5" x14ac:dyDescent="0.35">
      <c r="A7" s="26"/>
    </row>
    <row r="8" spans="1:15" ht="15.5" x14ac:dyDescent="0.35">
      <c r="A8" s="27" t="s">
        <v>110</v>
      </c>
    </row>
    <row r="9" spans="1:15" ht="15.5" x14ac:dyDescent="0.35">
      <c r="A9" s="26" t="s">
        <v>131</v>
      </c>
      <c r="B9" s="1"/>
      <c r="F9" s="221"/>
      <c r="G9" s="221"/>
      <c r="H9" s="221"/>
      <c r="I9" s="221"/>
      <c r="J9" s="221"/>
      <c r="K9" s="221"/>
      <c r="L9" s="221"/>
      <c r="M9" s="221"/>
      <c r="N9" s="221"/>
      <c r="O9" s="221"/>
    </row>
    <row r="10" spans="1:15" ht="15.5" x14ac:dyDescent="0.35">
      <c r="A10" s="26"/>
    </row>
    <row r="11" spans="1:15" ht="15.5" x14ac:dyDescent="0.35">
      <c r="A11" s="26"/>
      <c r="G11" s="282" t="s">
        <v>175</v>
      </c>
      <c r="H11" s="282"/>
      <c r="I11" s="282"/>
      <c r="J11" s="282"/>
      <c r="K11" s="282"/>
    </row>
    <row r="12" spans="1:15" ht="46.5" customHeight="1" thickBot="1" x14ac:dyDescent="0.4">
      <c r="A12" s="10" t="s">
        <v>37</v>
      </c>
      <c r="B12" s="13" t="s">
        <v>122</v>
      </c>
      <c r="C12" s="15" t="s">
        <v>123</v>
      </c>
      <c r="D12" s="13" t="s">
        <v>134</v>
      </c>
      <c r="E12" s="49" t="s">
        <v>135</v>
      </c>
      <c r="G12" s="84"/>
      <c r="H12" s="86" t="s">
        <v>56</v>
      </c>
      <c r="I12" s="87" t="s">
        <v>58</v>
      </c>
      <c r="J12" s="88" t="s">
        <v>57</v>
      </c>
      <c r="K12" s="89" t="s">
        <v>55</v>
      </c>
    </row>
    <row r="13" spans="1:15" ht="16" thickBot="1" x14ac:dyDescent="0.4">
      <c r="A13" s="11"/>
      <c r="B13" s="12"/>
      <c r="C13" s="16"/>
      <c r="D13" s="12"/>
      <c r="E13" s="52"/>
      <c r="G13" s="89">
        <v>2022</v>
      </c>
      <c r="H13" s="204"/>
      <c r="I13" s="204"/>
      <c r="J13" s="205"/>
      <c r="K13" s="93">
        <f>H13+I13+J13</f>
        <v>0</v>
      </c>
    </row>
    <row r="14" spans="1:15" ht="15.75" customHeight="1" thickBot="1" x14ac:dyDescent="0.4">
      <c r="A14" s="29" t="s">
        <v>38</v>
      </c>
      <c r="B14" s="12"/>
      <c r="C14" s="16"/>
      <c r="D14" s="12"/>
      <c r="E14" s="52"/>
      <c r="G14" s="89">
        <v>2023</v>
      </c>
      <c r="H14" s="206"/>
      <c r="I14" s="206"/>
      <c r="J14" s="207"/>
      <c r="K14" s="94">
        <f>H14+I14+J14</f>
        <v>0</v>
      </c>
    </row>
    <row r="15" spans="1:15" ht="15.75" customHeight="1" thickBot="1" x14ac:dyDescent="0.4">
      <c r="A15" s="11" t="s">
        <v>39</v>
      </c>
      <c r="B15" s="12">
        <v>19</v>
      </c>
      <c r="C15" s="16">
        <f>B15*12</f>
        <v>228</v>
      </c>
      <c r="D15" s="12">
        <v>19</v>
      </c>
      <c r="E15" s="52">
        <f>D15*12</f>
        <v>228</v>
      </c>
      <c r="I15" s="121"/>
    </row>
    <row r="16" spans="1:15" ht="15.75" customHeight="1" thickBot="1" x14ac:dyDescent="0.4">
      <c r="A16" s="11" t="s">
        <v>40</v>
      </c>
      <c r="B16" s="12">
        <v>12</v>
      </c>
      <c r="C16" s="16">
        <f>B16*12</f>
        <v>144</v>
      </c>
      <c r="D16" s="12">
        <v>12</v>
      </c>
      <c r="E16" s="52">
        <f>D16*12</f>
        <v>144</v>
      </c>
    </row>
    <row r="17" spans="1:15" ht="15.75" customHeight="1" thickBot="1" x14ac:dyDescent="0.4">
      <c r="A17" s="11"/>
      <c r="B17" s="12"/>
      <c r="C17" s="16"/>
      <c r="D17" s="12"/>
      <c r="E17" s="52"/>
    </row>
    <row r="18" spans="1:15" ht="15.75" customHeight="1" thickBot="1" x14ac:dyDescent="0.4">
      <c r="A18" s="33" t="s">
        <v>43</v>
      </c>
      <c r="B18" s="12"/>
      <c r="C18" s="16"/>
      <c r="D18" s="12"/>
      <c r="E18" s="52"/>
      <c r="G18" s="67"/>
      <c r="H18" s="67"/>
      <c r="I18" s="67"/>
      <c r="J18" s="67"/>
      <c r="K18" s="67"/>
    </row>
    <row r="19" spans="1:15" ht="15.75" customHeight="1" thickBot="1" x14ac:dyDescent="0.4">
      <c r="A19" s="11" t="s">
        <v>41</v>
      </c>
      <c r="B19" s="12">
        <v>62.26</v>
      </c>
      <c r="C19" s="16">
        <f>B19*12</f>
        <v>747.12</v>
      </c>
      <c r="D19" s="12">
        <v>62.26</v>
      </c>
      <c r="E19" s="52">
        <f>D19*12</f>
        <v>747.12</v>
      </c>
      <c r="G19" s="67"/>
      <c r="H19" s="67"/>
      <c r="I19" s="67"/>
      <c r="J19" s="67"/>
      <c r="K19" s="67"/>
    </row>
    <row r="20" spans="1:15" ht="15.75" customHeight="1" thickBot="1" x14ac:dyDescent="0.4">
      <c r="A20" s="11" t="s">
        <v>44</v>
      </c>
      <c r="B20" s="12">
        <v>101.9</v>
      </c>
      <c r="C20" s="16">
        <f>B20*12</f>
        <v>1222.8000000000002</v>
      </c>
      <c r="D20" s="12">
        <v>101.9</v>
      </c>
      <c r="E20" s="52">
        <f>D20*12</f>
        <v>1222.8000000000002</v>
      </c>
      <c r="G20" s="67"/>
      <c r="H20" s="67"/>
      <c r="I20" s="67"/>
      <c r="J20" s="67"/>
      <c r="K20" s="67"/>
    </row>
    <row r="21" spans="1:15" ht="15.75" customHeight="1" thickBot="1" x14ac:dyDescent="0.4">
      <c r="A21" s="11" t="s">
        <v>45</v>
      </c>
      <c r="B21" s="12">
        <v>177.28</v>
      </c>
      <c r="C21" s="16">
        <f>B21*12</f>
        <v>2127.36</v>
      </c>
      <c r="D21" s="12">
        <v>177.28</v>
      </c>
      <c r="E21" s="52">
        <f>D21*12</f>
        <v>2127.36</v>
      </c>
    </row>
    <row r="22" spans="1:15" ht="15.75" customHeight="1" thickBot="1" x14ac:dyDescent="0.4">
      <c r="A22" s="11"/>
      <c r="B22" s="12"/>
      <c r="C22" s="16"/>
      <c r="D22" s="12"/>
      <c r="E22" s="52"/>
    </row>
    <row r="23" spans="1:15" ht="15.75" customHeight="1" thickBot="1" x14ac:dyDescent="0.4">
      <c r="A23" s="32" t="s">
        <v>46</v>
      </c>
      <c r="B23" s="12"/>
      <c r="C23" s="16"/>
      <c r="D23" s="12"/>
      <c r="E23" s="52"/>
    </row>
    <row r="24" spans="1:15" ht="15.75" customHeight="1" thickBot="1" x14ac:dyDescent="0.4">
      <c r="A24" s="90" t="s">
        <v>169</v>
      </c>
      <c r="B24" s="55"/>
      <c r="C24" s="119"/>
      <c r="D24" s="53"/>
      <c r="E24" s="55"/>
      <c r="F24" s="54"/>
      <c r="G24" s="283" t="s">
        <v>216</v>
      </c>
      <c r="H24" s="283"/>
      <c r="I24" s="283"/>
      <c r="J24" s="283"/>
      <c r="K24" s="283"/>
      <c r="L24" s="283"/>
      <c r="M24" s="283"/>
      <c r="N24" s="283"/>
      <c r="O24" s="283"/>
    </row>
    <row r="25" spans="1:15" ht="15.75" customHeight="1" thickBot="1" x14ac:dyDescent="0.4">
      <c r="A25" s="11" t="s">
        <v>41</v>
      </c>
      <c r="B25" s="12">
        <v>1127</v>
      </c>
      <c r="C25" s="16">
        <f>B25*12</f>
        <v>13524</v>
      </c>
      <c r="D25" s="12">
        <v>1174</v>
      </c>
      <c r="E25" s="52">
        <f>D25*12</f>
        <v>14088</v>
      </c>
      <c r="F25" s="54"/>
      <c r="G25" s="283"/>
      <c r="H25" s="283"/>
      <c r="I25" s="283"/>
      <c r="J25" s="283"/>
      <c r="K25" s="283"/>
      <c r="L25" s="283"/>
      <c r="M25" s="283"/>
      <c r="N25" s="283"/>
      <c r="O25" s="283"/>
    </row>
    <row r="26" spans="1:15" ht="15.75" customHeight="1" thickBot="1" x14ac:dyDescent="0.4">
      <c r="A26" s="11" t="s">
        <v>69</v>
      </c>
      <c r="B26" s="12">
        <v>2254</v>
      </c>
      <c r="C26" s="16">
        <f>B26*12</f>
        <v>27048</v>
      </c>
      <c r="D26" s="12">
        <v>2348</v>
      </c>
      <c r="E26" s="52">
        <f t="shared" ref="E26:E48" si="0">D26*12</f>
        <v>28176</v>
      </c>
      <c r="F26" s="54"/>
      <c r="G26" s="283"/>
      <c r="H26" s="283"/>
      <c r="I26" s="283"/>
      <c r="J26" s="283"/>
      <c r="K26" s="283"/>
      <c r="L26" s="283"/>
      <c r="M26" s="283"/>
      <c r="N26" s="283"/>
      <c r="O26" s="283"/>
    </row>
    <row r="27" spans="1:15" ht="15.75" customHeight="1" thickBot="1" x14ac:dyDescent="0.4">
      <c r="A27" s="11" t="s">
        <v>70</v>
      </c>
      <c r="B27" s="12">
        <v>2029</v>
      </c>
      <c r="C27" s="16">
        <f>B27*12</f>
        <v>24348</v>
      </c>
      <c r="D27" s="12">
        <v>2113</v>
      </c>
      <c r="E27" s="52">
        <f t="shared" si="0"/>
        <v>25356</v>
      </c>
      <c r="F27" s="54"/>
      <c r="G27" s="66"/>
      <c r="H27" s="65"/>
      <c r="I27" s="65"/>
      <c r="J27" s="65"/>
      <c r="K27" s="65"/>
      <c r="L27" s="65"/>
      <c r="M27" s="65"/>
      <c r="N27" s="65"/>
      <c r="O27" s="65"/>
    </row>
    <row r="28" spans="1:15" ht="15.75" customHeight="1" thickBot="1" x14ac:dyDescent="0.4">
      <c r="A28" s="11" t="s">
        <v>42</v>
      </c>
      <c r="B28" s="12">
        <v>3381</v>
      </c>
      <c r="C28" s="16">
        <f>B28*12</f>
        <v>40572</v>
      </c>
      <c r="D28" s="12">
        <v>3522</v>
      </c>
      <c r="E28" s="52">
        <f t="shared" si="0"/>
        <v>42264</v>
      </c>
      <c r="F28" s="54"/>
    </row>
    <row r="29" spans="1:15" ht="15.75" customHeight="1" thickBot="1" x14ac:dyDescent="0.4">
      <c r="A29" s="51" t="s">
        <v>117</v>
      </c>
      <c r="B29" s="56"/>
      <c r="C29" s="120"/>
      <c r="D29" s="53"/>
      <c r="E29" s="56"/>
      <c r="F29" s="54"/>
    </row>
    <row r="30" spans="1:15" ht="15.75" customHeight="1" thickBot="1" x14ac:dyDescent="0.4">
      <c r="A30" s="11" t="s">
        <v>41</v>
      </c>
      <c r="B30" s="58">
        <v>1029</v>
      </c>
      <c r="C30" s="16">
        <f>B30*12</f>
        <v>12348</v>
      </c>
      <c r="D30" s="12">
        <v>1072</v>
      </c>
      <c r="E30" s="57">
        <f t="shared" si="0"/>
        <v>12864</v>
      </c>
      <c r="F30" s="54"/>
    </row>
    <row r="31" spans="1:15" ht="15.75" customHeight="1" thickBot="1" x14ac:dyDescent="0.4">
      <c r="A31" s="11" t="s">
        <v>69</v>
      </c>
      <c r="B31" s="12">
        <v>2058</v>
      </c>
      <c r="C31" s="16">
        <f>B31*12</f>
        <v>24696</v>
      </c>
      <c r="D31" s="12">
        <v>2144</v>
      </c>
      <c r="E31" s="52">
        <f t="shared" si="0"/>
        <v>25728</v>
      </c>
      <c r="F31" s="54"/>
    </row>
    <row r="32" spans="1:15" ht="15.75" customHeight="1" thickBot="1" x14ac:dyDescent="0.4">
      <c r="A32" s="11" t="s">
        <v>70</v>
      </c>
      <c r="B32" s="12">
        <v>1852</v>
      </c>
      <c r="C32" s="16">
        <f>B32*12</f>
        <v>22224</v>
      </c>
      <c r="D32" s="12">
        <v>1930</v>
      </c>
      <c r="E32" s="52">
        <f t="shared" si="0"/>
        <v>23160</v>
      </c>
      <c r="F32" s="54"/>
    </row>
    <row r="33" spans="1:15" ht="15.75" customHeight="1" thickBot="1" x14ac:dyDescent="0.4">
      <c r="A33" s="11" t="s">
        <v>42</v>
      </c>
      <c r="B33" s="12">
        <v>3087</v>
      </c>
      <c r="C33" s="16">
        <f>B33*12</f>
        <v>37044</v>
      </c>
      <c r="D33" s="12">
        <v>3216</v>
      </c>
      <c r="E33" s="52">
        <f t="shared" si="0"/>
        <v>38592</v>
      </c>
      <c r="F33" s="54"/>
    </row>
    <row r="34" spans="1:15" ht="15.75" customHeight="1" thickBot="1" x14ac:dyDescent="0.4">
      <c r="A34" s="51" t="s">
        <v>114</v>
      </c>
      <c r="B34" s="12"/>
      <c r="C34" s="16"/>
      <c r="D34" s="53"/>
      <c r="E34" s="52"/>
      <c r="F34" s="54"/>
      <c r="G34" s="278" t="s">
        <v>137</v>
      </c>
      <c r="H34" s="278"/>
      <c r="I34" s="278"/>
      <c r="J34" s="278"/>
      <c r="K34" s="278"/>
      <c r="L34" s="278"/>
      <c r="M34" s="278"/>
      <c r="N34" s="278"/>
      <c r="O34" s="278"/>
    </row>
    <row r="35" spans="1:15" ht="15.75" customHeight="1" thickBot="1" x14ac:dyDescent="0.4">
      <c r="A35" s="11" t="s">
        <v>41</v>
      </c>
      <c r="B35" s="12">
        <v>722</v>
      </c>
      <c r="C35" s="16">
        <f>B35*12</f>
        <v>8664</v>
      </c>
      <c r="D35" s="12">
        <v>756</v>
      </c>
      <c r="E35" s="52">
        <f t="shared" si="0"/>
        <v>9072</v>
      </c>
      <c r="F35" s="60"/>
      <c r="G35" s="278"/>
      <c r="H35" s="278"/>
      <c r="I35" s="278"/>
      <c r="J35" s="278"/>
      <c r="K35" s="278"/>
      <c r="L35" s="278"/>
      <c r="M35" s="278"/>
      <c r="N35" s="278"/>
      <c r="O35" s="278"/>
    </row>
    <row r="36" spans="1:15" ht="16" thickBot="1" x14ac:dyDescent="0.4">
      <c r="A36" s="11" t="s">
        <v>69</v>
      </c>
      <c r="B36" s="12">
        <v>1444</v>
      </c>
      <c r="C36" s="16">
        <f>B36*12</f>
        <v>17328</v>
      </c>
      <c r="D36" s="12">
        <v>1512</v>
      </c>
      <c r="E36" s="52">
        <f t="shared" si="0"/>
        <v>18144</v>
      </c>
      <c r="F36" s="54"/>
      <c r="G36" s="278"/>
      <c r="H36" s="278"/>
      <c r="I36" s="278"/>
      <c r="J36" s="278"/>
      <c r="K36" s="278"/>
      <c r="L36" s="278"/>
      <c r="M36" s="278"/>
      <c r="N36" s="278"/>
      <c r="O36" s="278"/>
    </row>
    <row r="37" spans="1:15" ht="15.75" customHeight="1" thickBot="1" x14ac:dyDescent="0.4">
      <c r="A37" s="11" t="s">
        <v>70</v>
      </c>
      <c r="B37" s="12">
        <v>1300</v>
      </c>
      <c r="C37" s="16">
        <f>B37*12</f>
        <v>15600</v>
      </c>
      <c r="D37" s="12">
        <v>1361</v>
      </c>
      <c r="E37" s="52">
        <f t="shared" si="0"/>
        <v>16332</v>
      </c>
      <c r="F37" s="54"/>
      <c r="G37" s="278"/>
      <c r="H37" s="278"/>
      <c r="I37" s="278"/>
      <c r="J37" s="278"/>
      <c r="K37" s="278"/>
      <c r="L37" s="278"/>
      <c r="M37" s="278"/>
      <c r="N37" s="278"/>
      <c r="O37" s="278"/>
    </row>
    <row r="38" spans="1:15" ht="15.75" customHeight="1" thickBot="1" x14ac:dyDescent="0.4">
      <c r="A38" s="11" t="s">
        <v>42</v>
      </c>
      <c r="B38" s="12">
        <v>2166</v>
      </c>
      <c r="C38" s="16">
        <f>B38*12</f>
        <v>25992</v>
      </c>
      <c r="D38" s="12">
        <v>2268</v>
      </c>
      <c r="E38" s="52">
        <f t="shared" si="0"/>
        <v>27216</v>
      </c>
      <c r="F38" s="54"/>
      <c r="G38" s="278"/>
      <c r="H38" s="278"/>
      <c r="I38" s="278"/>
      <c r="J38" s="278"/>
      <c r="K38" s="278"/>
      <c r="L38" s="278"/>
      <c r="M38" s="278"/>
      <c r="N38" s="278"/>
      <c r="O38" s="278"/>
    </row>
    <row r="39" spans="1:15" ht="15.75" customHeight="1" thickBot="1" x14ac:dyDescent="0.4">
      <c r="A39" s="51" t="s">
        <v>115</v>
      </c>
      <c r="B39" s="12"/>
      <c r="C39" s="16"/>
      <c r="D39" s="12"/>
      <c r="E39" s="52"/>
      <c r="F39" s="54"/>
      <c r="G39" s="278" t="s">
        <v>136</v>
      </c>
      <c r="H39" s="278"/>
      <c r="I39" s="278"/>
      <c r="J39" s="278"/>
      <c r="K39" s="278"/>
      <c r="L39" s="278"/>
      <c r="M39" s="278"/>
      <c r="N39" s="278"/>
      <c r="O39" s="278"/>
    </row>
    <row r="40" spans="1:15" ht="15.75" customHeight="1" thickBot="1" x14ac:dyDescent="0.4">
      <c r="A40" s="11" t="s">
        <v>41</v>
      </c>
      <c r="B40" s="12">
        <v>892</v>
      </c>
      <c r="C40" s="16">
        <f>B40*12</f>
        <v>10704</v>
      </c>
      <c r="D40" s="12">
        <v>929</v>
      </c>
      <c r="E40" s="52">
        <f t="shared" si="0"/>
        <v>11148</v>
      </c>
      <c r="F40" s="54"/>
      <c r="G40" s="278"/>
      <c r="H40" s="278"/>
      <c r="I40" s="278"/>
      <c r="J40" s="278"/>
      <c r="K40" s="278"/>
      <c r="L40" s="278"/>
      <c r="M40" s="278"/>
      <c r="N40" s="278"/>
      <c r="O40" s="278"/>
    </row>
    <row r="41" spans="1:15" ht="15.75" customHeight="1" thickBot="1" x14ac:dyDescent="0.4">
      <c r="A41" s="11" t="s">
        <v>69</v>
      </c>
      <c r="B41" s="12">
        <v>1784</v>
      </c>
      <c r="C41" s="16">
        <f>B41*12</f>
        <v>21408</v>
      </c>
      <c r="D41" s="12">
        <v>1858</v>
      </c>
      <c r="E41" s="52">
        <f t="shared" si="0"/>
        <v>22296</v>
      </c>
      <c r="F41" s="54"/>
      <c r="G41" s="278"/>
      <c r="H41" s="278"/>
      <c r="I41" s="278"/>
      <c r="J41" s="278"/>
      <c r="K41" s="278"/>
      <c r="L41" s="278"/>
      <c r="M41" s="278"/>
      <c r="N41" s="278"/>
      <c r="O41" s="278"/>
    </row>
    <row r="42" spans="1:15" ht="15.75" customHeight="1" thickBot="1" x14ac:dyDescent="0.4">
      <c r="A42" s="11" t="s">
        <v>70</v>
      </c>
      <c r="B42" s="12">
        <v>1606</v>
      </c>
      <c r="C42" s="16">
        <f>B42*12</f>
        <v>19272</v>
      </c>
      <c r="D42" s="12">
        <v>1672</v>
      </c>
      <c r="E42" s="52">
        <f t="shared" si="0"/>
        <v>20064</v>
      </c>
      <c r="F42" s="60"/>
      <c r="G42" s="67"/>
      <c r="H42" s="67"/>
      <c r="I42" s="67"/>
      <c r="J42" s="67"/>
      <c r="K42" s="67"/>
      <c r="L42" s="67"/>
      <c r="M42" s="67"/>
      <c r="N42" s="67"/>
      <c r="O42" s="67"/>
    </row>
    <row r="43" spans="1:15" ht="15.75" customHeight="1" thickBot="1" x14ac:dyDescent="0.4">
      <c r="A43" s="11" t="s">
        <v>42</v>
      </c>
      <c r="B43" s="12">
        <v>2676</v>
      </c>
      <c r="C43" s="16">
        <f>B43*12</f>
        <v>32112</v>
      </c>
      <c r="D43" s="12">
        <v>2787</v>
      </c>
      <c r="E43" s="52">
        <f t="shared" si="0"/>
        <v>33444</v>
      </c>
      <c r="F43" s="54"/>
      <c r="G43" s="67"/>
      <c r="H43" s="67"/>
      <c r="I43" s="67"/>
      <c r="J43" s="67"/>
      <c r="K43" s="67"/>
      <c r="L43" s="67"/>
      <c r="M43" s="67"/>
      <c r="N43" s="67"/>
      <c r="O43" s="67"/>
    </row>
    <row r="44" spans="1:15" ht="15.75" customHeight="1" thickBot="1" x14ac:dyDescent="0.4">
      <c r="A44" s="51" t="s">
        <v>116</v>
      </c>
      <c r="B44" s="12"/>
      <c r="C44" s="16"/>
      <c r="D44" s="12"/>
      <c r="E44" s="52"/>
      <c r="F44" s="54"/>
    </row>
    <row r="45" spans="1:15" ht="15.75" customHeight="1" thickBot="1" x14ac:dyDescent="0.4">
      <c r="A45" s="11" t="s">
        <v>41</v>
      </c>
      <c r="B45" s="12">
        <v>826</v>
      </c>
      <c r="C45" s="16">
        <f>B45*12</f>
        <v>9912</v>
      </c>
      <c r="D45" s="12">
        <v>857</v>
      </c>
      <c r="E45" s="52">
        <f t="shared" si="0"/>
        <v>10284</v>
      </c>
      <c r="F45" s="54"/>
    </row>
    <row r="46" spans="1:15" ht="15.75" customHeight="1" thickBot="1" x14ac:dyDescent="0.4">
      <c r="A46" s="11" t="s">
        <v>69</v>
      </c>
      <c r="B46" s="12">
        <v>1646</v>
      </c>
      <c r="C46" s="16">
        <f>B46*12</f>
        <v>19752</v>
      </c>
      <c r="D46" s="12">
        <v>1714</v>
      </c>
      <c r="E46" s="52">
        <f t="shared" si="0"/>
        <v>20568</v>
      </c>
      <c r="F46" s="54"/>
    </row>
    <row r="47" spans="1:15" ht="15.75" customHeight="1" thickBot="1" x14ac:dyDescent="0.4">
      <c r="A47" s="11" t="s">
        <v>70</v>
      </c>
      <c r="B47" s="12">
        <v>1481</v>
      </c>
      <c r="C47" s="16">
        <f>B47*12</f>
        <v>17772</v>
      </c>
      <c r="D47" s="12">
        <v>1543</v>
      </c>
      <c r="E47" s="52">
        <f t="shared" si="0"/>
        <v>18516</v>
      </c>
      <c r="F47" s="54"/>
    </row>
    <row r="48" spans="1:15" ht="15.75" customHeight="1" thickBot="1" x14ac:dyDescent="0.4">
      <c r="A48" s="11" t="s">
        <v>42</v>
      </c>
      <c r="B48" s="12">
        <v>2469</v>
      </c>
      <c r="C48" s="16">
        <f>B48*12</f>
        <v>29628</v>
      </c>
      <c r="D48" s="12">
        <v>2571</v>
      </c>
      <c r="E48" s="52">
        <f t="shared" si="0"/>
        <v>30852</v>
      </c>
      <c r="F48" s="54"/>
    </row>
  </sheetData>
  <sheetProtection algorithmName="SHA-512" hashValue="9MY4FfnnQ9QApxIBbWmQSxV/VRvHlTjYjymg6cZwPaSBnfjS9e9/3n52DRVLFp/VEmZwI+p6kAk3mJjDQxEYxQ==" saltValue="G6Xi2Ucal5M33Ouv5ukSPA==" spinCount="100000" sheet="1" selectLockedCells="1"/>
  <customSheetViews>
    <customSheetView guid="{F092CCFA-CA6F-46CA-ACC2-4C39AB452B0D}">
      <selection activeCell="K29" sqref="K29"/>
      <pageMargins left="0.7" right="0.7" top="0.75" bottom="0.75" header="0.3" footer="0.3"/>
      <pageSetup orientation="portrait" r:id="rId1"/>
    </customSheetView>
    <customSheetView guid="{DD2D1DE9-DC61-494D-8692-2464FDBCF83B}" hiddenColumns="1">
      <selection activeCell="A32" sqref="A32"/>
      <pageMargins left="0.7" right="0.7" top="0.75" bottom="0.75" header="0.3" footer="0.3"/>
    </customSheetView>
    <customSheetView guid="{59B7FD3A-22DC-412F-A2DA-BF6F2F967EE8}" hiddenColumns="1" topLeftCell="G8">
      <selection activeCell="M12" sqref="M12"/>
      <pageMargins left="0.7" right="0.7" top="0.75" bottom="0.75" header="0.3" footer="0.3"/>
      <pageSetup orientation="portrait" verticalDpi="0" r:id="rId2"/>
    </customSheetView>
    <customSheetView guid="{A765F8A1-EA9F-47A4-98E7-BABDC0610B6C}" hiddenColumns="1">
      <selection sqref="A1:I1"/>
      <pageMargins left="0.7" right="0.7" top="0.75" bottom="0.75" header="0.3" footer="0.3"/>
      <pageSetup orientation="portrait" verticalDpi="0" r:id="rId3"/>
    </customSheetView>
  </customSheetViews>
  <mergeCells count="6">
    <mergeCell ref="G34:O38"/>
    <mergeCell ref="G39:O41"/>
    <mergeCell ref="A1:O1"/>
    <mergeCell ref="A2:O2"/>
    <mergeCell ref="G11:K11"/>
    <mergeCell ref="G24:O26"/>
  </mergeCells>
  <pageMargins left="0.7" right="0.7" top="0.75" bottom="0.75" header="0.3" footer="0.3"/>
  <pageSetup scale="63" orientation="landscape" horizontalDpi="300"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topLeftCell="A2" zoomScaleNormal="100" workbookViewId="0">
      <selection activeCell="E23" sqref="E23"/>
    </sheetView>
  </sheetViews>
  <sheetFormatPr defaultRowHeight="14.5" x14ac:dyDescent="0.35"/>
  <cols>
    <col min="1" max="1" width="5.7265625" customWidth="1"/>
    <col min="2" max="2" width="16.36328125" customWidth="1"/>
    <col min="3" max="3" width="8.81640625" customWidth="1"/>
    <col min="4" max="4" width="10.08984375" customWidth="1"/>
    <col min="5" max="5" width="18.08984375" customWidth="1"/>
    <col min="6" max="6" width="16.81640625" customWidth="1"/>
    <col min="7" max="7" width="15.7265625" customWidth="1"/>
    <col min="8" max="8" width="15.453125" customWidth="1"/>
    <col min="9" max="9" width="14.7265625" customWidth="1"/>
    <col min="10" max="10" width="17.1796875" customWidth="1"/>
    <col min="11" max="11" width="19.90625" customWidth="1"/>
    <col min="12" max="12" width="19.81640625" customWidth="1"/>
  </cols>
  <sheetData>
    <row r="1" spans="1:12" ht="19.5" customHeight="1" x14ac:dyDescent="0.4">
      <c r="A1" s="296" t="s">
        <v>187</v>
      </c>
      <c r="B1" s="280"/>
      <c r="C1" s="280"/>
      <c r="D1" s="280"/>
      <c r="E1" s="280"/>
      <c r="F1" s="280"/>
      <c r="G1" s="280"/>
      <c r="H1" s="280"/>
      <c r="I1" s="280"/>
      <c r="J1" s="280"/>
      <c r="K1" s="64"/>
      <c r="L1" s="64"/>
    </row>
    <row r="2" spans="1:12" ht="14.25" customHeight="1" x14ac:dyDescent="0.4">
      <c r="A2" s="20"/>
      <c r="G2" s="97"/>
      <c r="H2" s="43"/>
      <c r="I2" s="63"/>
      <c r="J2" s="97"/>
      <c r="K2" s="97"/>
      <c r="L2" s="97"/>
    </row>
    <row r="3" spans="1:12" ht="16.5" customHeight="1" x14ac:dyDescent="0.4">
      <c r="A3" s="17" t="s">
        <v>198</v>
      </c>
      <c r="B3" s="97"/>
      <c r="C3" s="97"/>
      <c r="E3" s="44"/>
      <c r="F3" s="97"/>
      <c r="I3" s="20"/>
      <c r="L3" s="165">
        <f>'Entry Form'!B8</f>
        <v>0</v>
      </c>
    </row>
    <row r="4" spans="1:12" ht="16.5" customHeight="1" x14ac:dyDescent="0.4">
      <c r="A4" s="17" t="s">
        <v>112</v>
      </c>
      <c r="C4" s="30"/>
      <c r="E4" s="44"/>
      <c r="F4" s="97"/>
      <c r="G4" s="35"/>
      <c r="I4" s="24"/>
      <c r="J4" s="24"/>
      <c r="K4" s="20"/>
      <c r="L4" s="20"/>
    </row>
    <row r="5" spans="1:12" ht="16.5" customHeight="1" thickBot="1" x14ac:dyDescent="0.45">
      <c r="A5" s="48" t="s">
        <v>111</v>
      </c>
      <c r="C5" s="30"/>
      <c r="E5" s="44"/>
      <c r="F5" s="97"/>
      <c r="G5" s="35"/>
      <c r="I5" s="20"/>
      <c r="J5" s="20"/>
      <c r="K5" s="24" t="s">
        <v>36</v>
      </c>
      <c r="L5" s="20"/>
    </row>
    <row r="6" spans="1:12" ht="16.5" customHeight="1" thickBot="1" x14ac:dyDescent="0.4">
      <c r="A6" s="297"/>
      <c r="B6" s="301" t="s">
        <v>178</v>
      </c>
      <c r="C6" s="299" t="s">
        <v>177</v>
      </c>
      <c r="D6" s="299"/>
      <c r="E6" s="299"/>
      <c r="F6" s="299"/>
      <c r="G6" s="299"/>
      <c r="H6" s="299"/>
      <c r="I6" s="299"/>
      <c r="J6" s="300"/>
      <c r="K6" s="24"/>
      <c r="L6" s="20"/>
    </row>
    <row r="7" spans="1:12" ht="12.75" customHeight="1" thickBot="1" x14ac:dyDescent="0.4">
      <c r="A7" s="298"/>
      <c r="B7" s="302"/>
      <c r="C7" s="98" t="s">
        <v>26</v>
      </c>
      <c r="D7" s="99"/>
      <c r="E7" s="98" t="s">
        <v>27</v>
      </c>
      <c r="F7" s="100" t="s">
        <v>78</v>
      </c>
      <c r="G7" s="98" t="s">
        <v>28</v>
      </c>
      <c r="H7" s="101" t="s">
        <v>182</v>
      </c>
      <c r="I7" s="100" t="s">
        <v>29</v>
      </c>
      <c r="J7" s="98" t="s">
        <v>79</v>
      </c>
      <c r="K7" s="45" t="s">
        <v>76</v>
      </c>
      <c r="L7" s="34" t="s">
        <v>76</v>
      </c>
    </row>
    <row r="8" spans="1:12" ht="16.5" customHeight="1" x14ac:dyDescent="0.35">
      <c r="A8" s="102"/>
      <c r="B8" s="103"/>
      <c r="C8" s="103" t="s">
        <v>81</v>
      </c>
      <c r="D8" s="103" t="s">
        <v>59</v>
      </c>
      <c r="E8" s="104"/>
      <c r="F8" s="103" t="s">
        <v>179</v>
      </c>
      <c r="G8" s="105"/>
      <c r="H8" s="112"/>
      <c r="I8" s="105"/>
      <c r="J8" s="104" t="s">
        <v>184</v>
      </c>
      <c r="K8" s="83" t="s">
        <v>53</v>
      </c>
      <c r="L8" s="6" t="s">
        <v>53</v>
      </c>
    </row>
    <row r="9" spans="1:12" ht="16.5" customHeight="1" x14ac:dyDescent="0.35">
      <c r="A9" s="106"/>
      <c r="B9" s="107"/>
      <c r="C9" s="107" t="s">
        <v>80</v>
      </c>
      <c r="D9" s="107" t="s">
        <v>97</v>
      </c>
      <c r="E9" s="107" t="s">
        <v>181</v>
      </c>
      <c r="F9" s="107" t="s">
        <v>180</v>
      </c>
      <c r="G9" s="107" t="s">
        <v>60</v>
      </c>
      <c r="H9" s="107" t="s">
        <v>82</v>
      </c>
      <c r="I9" s="107" t="s">
        <v>62</v>
      </c>
      <c r="J9" s="113" t="s">
        <v>185</v>
      </c>
      <c r="K9" s="5" t="s">
        <v>54</v>
      </c>
      <c r="L9" s="4" t="s">
        <v>54</v>
      </c>
    </row>
    <row r="10" spans="1:12" ht="16.5" customHeight="1" thickBot="1" x14ac:dyDescent="0.4">
      <c r="A10" s="114"/>
      <c r="B10" s="39"/>
      <c r="C10" s="115" t="s">
        <v>97</v>
      </c>
      <c r="D10" s="115" t="s">
        <v>86</v>
      </c>
      <c r="E10" s="115" t="s">
        <v>99</v>
      </c>
      <c r="F10" s="115" t="s">
        <v>52</v>
      </c>
      <c r="G10" s="116" t="s">
        <v>61</v>
      </c>
      <c r="H10" s="115" t="s">
        <v>83</v>
      </c>
      <c r="I10" s="116" t="s">
        <v>63</v>
      </c>
      <c r="J10" s="117" t="s">
        <v>186</v>
      </c>
      <c r="K10" s="40" t="s">
        <v>30</v>
      </c>
      <c r="L10" s="9" t="s">
        <v>31</v>
      </c>
    </row>
    <row r="11" spans="1:12" ht="16.5" customHeight="1" x14ac:dyDescent="0.35">
      <c r="A11" s="290" t="s">
        <v>32</v>
      </c>
      <c r="B11" s="107" t="s">
        <v>0</v>
      </c>
      <c r="C11" s="284">
        <v>34600</v>
      </c>
      <c r="D11" s="293">
        <f>IF('Entry Form'!B8&lt;5,34600*(1+0.025)^'Entry Form'!B8,0)</f>
        <v>34600</v>
      </c>
      <c r="E11" s="303" t="s">
        <v>2</v>
      </c>
      <c r="F11" s="3">
        <v>2647</v>
      </c>
      <c r="G11" s="3">
        <v>6704</v>
      </c>
      <c r="H11" s="284">
        <v>4500</v>
      </c>
      <c r="I11" s="284">
        <v>1075</v>
      </c>
      <c r="J11" s="287" t="s">
        <v>188</v>
      </c>
      <c r="K11" s="7">
        <v>64589</v>
      </c>
      <c r="L11" s="3">
        <v>94145</v>
      </c>
    </row>
    <row r="12" spans="1:12" ht="14.25" customHeight="1" thickBot="1" x14ac:dyDescent="0.4">
      <c r="A12" s="291"/>
      <c r="B12" s="118" t="s">
        <v>1</v>
      </c>
      <c r="C12" s="286"/>
      <c r="D12" s="295"/>
      <c r="E12" s="304"/>
      <c r="F12" s="9" t="s">
        <v>3</v>
      </c>
      <c r="G12" s="9" t="s">
        <v>4</v>
      </c>
      <c r="H12" s="286"/>
      <c r="I12" s="286"/>
      <c r="J12" s="289"/>
      <c r="K12" s="8" t="s">
        <v>5</v>
      </c>
      <c r="L12" s="4" t="s">
        <v>5</v>
      </c>
    </row>
    <row r="13" spans="1:12" s="37" customFormat="1" ht="14.25" customHeight="1" x14ac:dyDescent="0.35">
      <c r="A13" s="290" t="s">
        <v>33</v>
      </c>
      <c r="B13" s="107" t="s">
        <v>6</v>
      </c>
      <c r="C13" s="284">
        <v>37400</v>
      </c>
      <c r="D13" s="293">
        <f>IF('Entry Form'!B8&lt;10.01,37400*(1+0.025)^'Entry Form'!B8,(46467*(1+0.02)^('Entry Form'!B8-10)))</f>
        <v>37400</v>
      </c>
      <c r="E13" s="303" t="s">
        <v>2</v>
      </c>
      <c r="F13" s="3">
        <v>2861</v>
      </c>
      <c r="G13" s="3">
        <v>7247</v>
      </c>
      <c r="H13" s="284">
        <v>4500</v>
      </c>
      <c r="I13" s="284">
        <v>1075</v>
      </c>
      <c r="J13" s="287" t="s">
        <v>188</v>
      </c>
      <c r="K13" s="7">
        <v>68146</v>
      </c>
      <c r="L13" s="2">
        <v>97702</v>
      </c>
    </row>
    <row r="14" spans="1:12" ht="14.25" customHeight="1" thickBot="1" x14ac:dyDescent="0.4">
      <c r="A14" s="291"/>
      <c r="B14" s="118" t="s">
        <v>7</v>
      </c>
      <c r="C14" s="286"/>
      <c r="D14" s="295"/>
      <c r="E14" s="304"/>
      <c r="F14" s="9" t="s">
        <v>3</v>
      </c>
      <c r="G14" s="9" t="s">
        <v>4</v>
      </c>
      <c r="H14" s="286"/>
      <c r="I14" s="286"/>
      <c r="J14" s="289"/>
      <c r="K14" s="5" t="s">
        <v>5</v>
      </c>
      <c r="L14" s="9" t="s">
        <v>5</v>
      </c>
    </row>
    <row r="15" spans="1:12" s="36" customFormat="1" ht="14.25" customHeight="1" x14ac:dyDescent="0.3">
      <c r="A15" s="290" t="s">
        <v>34</v>
      </c>
      <c r="B15" s="107" t="s">
        <v>8</v>
      </c>
      <c r="C15" s="284">
        <v>37400</v>
      </c>
      <c r="D15" s="293">
        <f>IF('Entry Form'!B8&lt;10.01,37400*(1+0.025)^'Entry Form'!B8,(46467*(1+0.02)^('Entry Form'!B8-10)))</f>
        <v>37400</v>
      </c>
      <c r="E15" s="108"/>
      <c r="F15" s="3">
        <v>4605</v>
      </c>
      <c r="G15" s="3">
        <v>11537</v>
      </c>
      <c r="H15" s="284">
        <v>4500</v>
      </c>
      <c r="I15" s="284">
        <v>1075</v>
      </c>
      <c r="J15" s="287" t="s">
        <v>188</v>
      </c>
      <c r="K15" s="2">
        <v>76680</v>
      </c>
      <c r="L15" s="3">
        <v>106236</v>
      </c>
    </row>
    <row r="16" spans="1:12" x14ac:dyDescent="0.35">
      <c r="A16" s="292"/>
      <c r="B16" s="107" t="s">
        <v>9</v>
      </c>
      <c r="C16" s="285"/>
      <c r="D16" s="294"/>
      <c r="E16" s="108">
        <v>2500</v>
      </c>
      <c r="F16" s="109" t="s">
        <v>98</v>
      </c>
      <c r="G16" s="109" t="s">
        <v>74</v>
      </c>
      <c r="H16" s="285"/>
      <c r="I16" s="285"/>
      <c r="J16" s="288"/>
      <c r="K16" s="5" t="s">
        <v>12</v>
      </c>
      <c r="L16" s="4" t="s">
        <v>12</v>
      </c>
    </row>
    <row r="17" spans="1:12" s="20" customFormat="1" ht="16.5" customHeight="1" x14ac:dyDescent="0.3">
      <c r="A17" s="292"/>
      <c r="B17" s="107" t="s">
        <v>10</v>
      </c>
      <c r="C17" s="285"/>
      <c r="D17" s="294"/>
      <c r="E17" s="285" t="s">
        <v>77</v>
      </c>
      <c r="F17" s="109" t="s">
        <v>65</v>
      </c>
      <c r="G17" s="4" t="s">
        <v>75</v>
      </c>
      <c r="H17" s="285"/>
      <c r="I17" s="285"/>
      <c r="J17" s="288"/>
      <c r="K17" s="122" t="s">
        <v>189</v>
      </c>
      <c r="L17" s="122" t="s">
        <v>189</v>
      </c>
    </row>
    <row r="18" spans="1:12" s="20" customFormat="1" ht="15.75" customHeight="1" thickBot="1" x14ac:dyDescent="0.4">
      <c r="A18" s="291"/>
      <c r="B18" s="110" t="s">
        <v>11</v>
      </c>
      <c r="C18" s="286"/>
      <c r="D18" s="295"/>
      <c r="E18" s="286"/>
      <c r="F18" s="9" t="s">
        <v>15</v>
      </c>
      <c r="G18" s="39"/>
      <c r="H18" s="286"/>
      <c r="I18" s="286"/>
      <c r="J18" s="289"/>
      <c r="K18" s="9" t="s">
        <v>190</v>
      </c>
      <c r="L18" s="9" t="s">
        <v>190</v>
      </c>
    </row>
    <row r="19" spans="1:12" s="20" customFormat="1" ht="15" customHeight="1" x14ac:dyDescent="0.3">
      <c r="A19" s="290" t="s">
        <v>35</v>
      </c>
      <c r="B19" s="107" t="s">
        <v>8</v>
      </c>
      <c r="C19" s="284">
        <v>37400</v>
      </c>
      <c r="D19" s="293">
        <f>IF('Entry Form'!B8&lt;10.01,37400*(1+0.025)^'Entry Form'!B8,(46467*(1+0.02)^('Entry Form'!B8-10)))</f>
        <v>37400</v>
      </c>
      <c r="E19" s="284">
        <v>18000</v>
      </c>
      <c r="F19" s="21"/>
      <c r="G19" s="21"/>
      <c r="H19" s="284">
        <v>4500</v>
      </c>
      <c r="I19" s="284">
        <v>1075</v>
      </c>
      <c r="J19" s="287" t="s">
        <v>188</v>
      </c>
      <c r="K19" s="46"/>
      <c r="L19" s="21"/>
    </row>
    <row r="20" spans="1:12" s="20" customFormat="1" ht="15" customHeight="1" x14ac:dyDescent="0.3">
      <c r="A20" s="292"/>
      <c r="B20" s="107" t="s">
        <v>9</v>
      </c>
      <c r="C20" s="285"/>
      <c r="D20" s="294"/>
      <c r="E20" s="285"/>
      <c r="F20" s="3">
        <v>4238</v>
      </c>
      <c r="G20" s="3">
        <v>10735</v>
      </c>
      <c r="H20" s="285"/>
      <c r="I20" s="285"/>
      <c r="J20" s="288"/>
      <c r="K20" s="7">
        <v>91011</v>
      </c>
      <c r="L20" s="3">
        <v>120567</v>
      </c>
    </row>
    <row r="21" spans="1:12" s="20" customFormat="1" ht="14.25" customHeight="1" x14ac:dyDescent="0.3">
      <c r="A21" s="292"/>
      <c r="B21" s="107" t="s">
        <v>10</v>
      </c>
      <c r="C21" s="285"/>
      <c r="D21" s="294"/>
      <c r="E21" s="285"/>
      <c r="F21" s="4" t="s">
        <v>13</v>
      </c>
      <c r="G21" s="4" t="s">
        <v>14</v>
      </c>
      <c r="H21" s="285"/>
      <c r="I21" s="285"/>
      <c r="J21" s="288"/>
      <c r="K21" s="5" t="s">
        <v>12</v>
      </c>
      <c r="L21" s="4" t="s">
        <v>12</v>
      </c>
    </row>
    <row r="22" spans="1:12" s="20" customFormat="1" ht="15" customHeight="1" thickBot="1" x14ac:dyDescent="0.45">
      <c r="A22" s="291"/>
      <c r="B22" s="110" t="s">
        <v>16</v>
      </c>
      <c r="C22" s="286"/>
      <c r="D22" s="295"/>
      <c r="E22" s="286"/>
      <c r="F22" s="111"/>
      <c r="G22" s="9"/>
      <c r="H22" s="286"/>
      <c r="I22" s="286"/>
      <c r="J22" s="289"/>
      <c r="K22" s="40"/>
      <c r="L22" s="9"/>
    </row>
    <row r="23" spans="1:12" s="20" customFormat="1" ht="15" customHeight="1" x14ac:dyDescent="0.4">
      <c r="D23"/>
      <c r="E23" s="44"/>
      <c r="F23" s="97"/>
      <c r="G23"/>
      <c r="H23"/>
    </row>
    <row r="24" spans="1:12" s="20" customFormat="1" ht="15" customHeight="1" x14ac:dyDescent="0.4">
      <c r="A24" s="41" t="s">
        <v>129</v>
      </c>
      <c r="B24"/>
      <c r="C24"/>
      <c r="D24"/>
      <c r="E24" s="44"/>
      <c r="F24" s="97"/>
      <c r="G24" s="37"/>
      <c r="H24" s="37"/>
    </row>
    <row r="25" spans="1:12" s="20" customFormat="1" ht="15" customHeight="1" x14ac:dyDescent="0.4">
      <c r="A25" s="22" t="s">
        <v>89</v>
      </c>
      <c r="B25" s="37"/>
      <c r="C25" s="37"/>
      <c r="D25"/>
      <c r="E25" s="44"/>
      <c r="F25" s="97"/>
      <c r="G25"/>
      <c r="H25"/>
    </row>
    <row r="26" spans="1:12" s="20" customFormat="1" ht="15" customHeight="1" x14ac:dyDescent="0.4">
      <c r="A26" s="47" t="s">
        <v>113</v>
      </c>
      <c r="B26" s="36"/>
      <c r="C26" s="36"/>
      <c r="D26"/>
      <c r="E26" s="44"/>
      <c r="F26" s="97"/>
      <c r="G26"/>
      <c r="H26"/>
    </row>
    <row r="27" spans="1:12" s="20" customFormat="1" ht="15" customHeight="1" x14ac:dyDescent="0.4">
      <c r="A27" s="47" t="s">
        <v>183</v>
      </c>
      <c r="B27" s="36"/>
      <c r="C27" s="36"/>
      <c r="D27"/>
      <c r="E27" s="44"/>
      <c r="F27" s="97"/>
      <c r="G27"/>
      <c r="H27"/>
    </row>
    <row r="28" spans="1:12" s="20" customFormat="1" ht="15" customHeight="1" x14ac:dyDescent="0.4">
      <c r="A28" s="47"/>
      <c r="B28" s="36"/>
      <c r="C28" s="36"/>
      <c r="D28"/>
      <c r="E28" s="44"/>
      <c r="F28" s="97"/>
      <c r="G28"/>
      <c r="H28"/>
    </row>
    <row r="29" spans="1:12" ht="15.5" x14ac:dyDescent="0.35">
      <c r="A29" s="17" t="s">
        <v>94</v>
      </c>
      <c r="B29" s="22"/>
      <c r="C29" s="20"/>
      <c r="D29" s="30"/>
      <c r="E29" s="31"/>
      <c r="G29" s="20"/>
      <c r="H29" s="20"/>
    </row>
    <row r="30" spans="1:12" ht="15.5" x14ac:dyDescent="0.35">
      <c r="A30" s="42">
        <v>1</v>
      </c>
      <c r="B30" s="68" t="s">
        <v>139</v>
      </c>
      <c r="C30" s="68"/>
      <c r="D30" s="69"/>
      <c r="E30" s="70"/>
      <c r="F30" s="71"/>
      <c r="G30" s="72"/>
      <c r="H30" s="68"/>
      <c r="I30" s="71"/>
      <c r="J30" s="71"/>
      <c r="K30" s="71"/>
    </row>
    <row r="31" spans="1:12" ht="15.5" x14ac:dyDescent="0.35">
      <c r="A31" s="42">
        <v>2</v>
      </c>
      <c r="B31" s="72" t="s">
        <v>140</v>
      </c>
      <c r="C31" s="72"/>
      <c r="D31" s="71"/>
      <c r="E31" s="71"/>
      <c r="F31" s="71"/>
      <c r="G31" s="68"/>
      <c r="H31" s="68"/>
      <c r="I31" s="71"/>
      <c r="J31" s="71"/>
      <c r="K31" s="71"/>
    </row>
    <row r="32" spans="1:12" ht="15.5" x14ac:dyDescent="0.35">
      <c r="A32" s="42">
        <v>3</v>
      </c>
      <c r="B32" s="68" t="s">
        <v>118</v>
      </c>
      <c r="C32" s="68"/>
      <c r="D32" s="71"/>
      <c r="E32" s="71"/>
      <c r="F32" s="71"/>
      <c r="G32" s="72"/>
      <c r="H32" s="72"/>
      <c r="I32" s="71"/>
      <c r="J32" s="71"/>
      <c r="K32" s="71"/>
    </row>
    <row r="33" spans="1:11" ht="15.5" x14ac:dyDescent="0.35">
      <c r="A33" s="42">
        <v>4</v>
      </c>
      <c r="B33" s="68" t="s">
        <v>67</v>
      </c>
      <c r="C33" s="72"/>
      <c r="D33" s="71"/>
      <c r="E33" s="71"/>
      <c r="F33" s="71"/>
      <c r="G33" s="68"/>
      <c r="H33" s="68"/>
      <c r="I33" s="71"/>
      <c r="J33" s="71"/>
      <c r="K33" s="71"/>
    </row>
    <row r="34" spans="1:11" ht="15.5" x14ac:dyDescent="0.35">
      <c r="A34" s="42">
        <v>5</v>
      </c>
      <c r="B34" s="68" t="s">
        <v>141</v>
      </c>
      <c r="C34" s="68"/>
      <c r="D34" s="73"/>
      <c r="E34" s="74"/>
      <c r="F34" s="75"/>
      <c r="G34" s="68"/>
      <c r="H34" s="68"/>
      <c r="I34" s="71"/>
      <c r="J34" s="71"/>
      <c r="K34" s="71"/>
    </row>
    <row r="35" spans="1:11" ht="15.5" x14ac:dyDescent="0.35">
      <c r="A35" s="42">
        <v>6</v>
      </c>
      <c r="B35" s="68" t="s">
        <v>128</v>
      </c>
      <c r="C35" s="68"/>
      <c r="D35" s="71"/>
      <c r="E35" s="71"/>
      <c r="F35" s="71"/>
      <c r="G35" s="68"/>
      <c r="H35" s="68"/>
      <c r="I35" s="71"/>
      <c r="J35" s="71"/>
      <c r="K35" s="71"/>
    </row>
    <row r="36" spans="1:11" ht="15.5" x14ac:dyDescent="0.35">
      <c r="A36" s="42">
        <v>7</v>
      </c>
      <c r="B36" s="76" t="s">
        <v>96</v>
      </c>
      <c r="C36" s="68"/>
      <c r="D36" s="71"/>
      <c r="E36" s="71"/>
      <c r="F36" s="71"/>
      <c r="G36" s="68"/>
      <c r="H36" s="68"/>
      <c r="I36" s="71"/>
      <c r="J36" s="71"/>
      <c r="K36" s="71"/>
    </row>
    <row r="37" spans="1:11" ht="15.5" x14ac:dyDescent="0.35">
      <c r="A37" s="42">
        <v>8</v>
      </c>
      <c r="B37" s="68" t="s">
        <v>100</v>
      </c>
      <c r="C37" s="68"/>
      <c r="D37" s="71"/>
      <c r="E37" s="71"/>
      <c r="F37" s="71"/>
      <c r="G37" s="68"/>
      <c r="H37" s="68"/>
      <c r="I37" s="71"/>
      <c r="J37" s="71"/>
      <c r="K37" s="71"/>
    </row>
    <row r="38" spans="1:11" ht="15.5" x14ac:dyDescent="0.35">
      <c r="A38" s="42">
        <v>9</v>
      </c>
      <c r="B38" s="68" t="s">
        <v>119</v>
      </c>
      <c r="C38" s="68"/>
      <c r="D38" s="68"/>
      <c r="E38" s="68"/>
      <c r="F38" s="68"/>
      <c r="G38" s="68"/>
      <c r="H38" s="68"/>
      <c r="I38" s="71"/>
      <c r="J38" s="71"/>
      <c r="K38" s="71"/>
    </row>
    <row r="39" spans="1:11" x14ac:dyDescent="0.35">
      <c r="A39" s="25"/>
      <c r="B39" s="68" t="s">
        <v>95</v>
      </c>
      <c r="C39" s="68"/>
      <c r="D39" s="71"/>
      <c r="E39" s="71"/>
      <c r="F39" s="71"/>
      <c r="G39" s="68"/>
      <c r="H39" s="68"/>
      <c r="I39" s="71"/>
      <c r="J39" s="71"/>
      <c r="K39" s="71"/>
    </row>
    <row r="40" spans="1:11" ht="15.5" x14ac:dyDescent="0.35">
      <c r="A40" s="18" t="s">
        <v>64</v>
      </c>
      <c r="D40" s="24"/>
      <c r="E40" s="24"/>
      <c r="F40" s="24"/>
    </row>
    <row r="41" spans="1:11" x14ac:dyDescent="0.35">
      <c r="A41" s="77" t="s">
        <v>142</v>
      </c>
      <c r="B41" s="71"/>
      <c r="C41" s="71"/>
      <c r="D41" s="68"/>
      <c r="E41" s="68"/>
      <c r="F41" s="68"/>
      <c r="G41" s="71"/>
      <c r="H41" s="71"/>
      <c r="I41" s="71"/>
      <c r="J41" s="71"/>
    </row>
    <row r="42" spans="1:11" x14ac:dyDescent="0.35">
      <c r="A42" s="78" t="s">
        <v>143</v>
      </c>
      <c r="B42" s="71"/>
      <c r="C42" s="71"/>
      <c r="D42" s="72"/>
      <c r="E42" s="72"/>
      <c r="F42" s="72"/>
      <c r="G42" s="71"/>
      <c r="H42" s="71"/>
      <c r="I42" s="71"/>
      <c r="J42" s="71"/>
    </row>
    <row r="43" spans="1:11" x14ac:dyDescent="0.35">
      <c r="A43" s="78" t="s">
        <v>144</v>
      </c>
      <c r="B43" s="71"/>
      <c r="C43" s="71"/>
      <c r="D43" s="68"/>
      <c r="E43" s="68"/>
      <c r="F43" s="68"/>
      <c r="G43" s="71"/>
      <c r="H43" s="71"/>
      <c r="I43" s="71"/>
      <c r="J43" s="71"/>
    </row>
    <row r="44" spans="1:11" x14ac:dyDescent="0.35">
      <c r="A44" s="79" t="s">
        <v>145</v>
      </c>
      <c r="B44" s="71"/>
      <c r="C44" s="71"/>
      <c r="D44" s="68"/>
      <c r="E44" s="68"/>
      <c r="F44" s="68"/>
      <c r="G44" s="71"/>
      <c r="H44" s="71"/>
      <c r="I44" s="71"/>
      <c r="J44" s="71"/>
    </row>
    <row r="45" spans="1:11" x14ac:dyDescent="0.35">
      <c r="A45" s="79" t="s">
        <v>146</v>
      </c>
      <c r="B45" s="71"/>
      <c r="C45" s="71"/>
      <c r="D45" s="68"/>
      <c r="E45" s="68"/>
      <c r="F45" s="68"/>
      <c r="G45" s="71"/>
      <c r="H45" s="71"/>
      <c r="I45" s="71"/>
      <c r="J45" s="71"/>
    </row>
    <row r="46" spans="1:11" x14ac:dyDescent="0.35">
      <c r="A46" s="79" t="s">
        <v>147</v>
      </c>
      <c r="B46" s="71"/>
      <c r="C46" s="71"/>
      <c r="D46" s="68"/>
      <c r="E46" s="68"/>
      <c r="F46" s="68"/>
      <c r="G46" s="71"/>
      <c r="H46" s="71"/>
      <c r="I46" s="71"/>
      <c r="J46" s="71"/>
    </row>
    <row r="47" spans="1:11" x14ac:dyDescent="0.35">
      <c r="A47" s="79" t="s">
        <v>148</v>
      </c>
      <c r="B47" s="71"/>
      <c r="C47" s="71"/>
      <c r="D47" s="68"/>
      <c r="E47" s="68"/>
      <c r="F47" s="68"/>
      <c r="G47" s="71"/>
      <c r="H47" s="71"/>
      <c r="I47" s="71"/>
      <c r="J47" s="71"/>
    </row>
    <row r="48" spans="1:11" x14ac:dyDescent="0.35">
      <c r="A48" s="77" t="s">
        <v>149</v>
      </c>
      <c r="B48" s="68"/>
      <c r="C48" s="68"/>
      <c r="D48" s="68"/>
      <c r="E48" s="68"/>
      <c r="F48" s="68"/>
      <c r="G48" s="71"/>
      <c r="H48" s="71"/>
      <c r="I48" s="71"/>
      <c r="J48" s="71"/>
    </row>
    <row r="49" spans="1:10" x14ac:dyDescent="0.35">
      <c r="A49" s="68" t="s">
        <v>90</v>
      </c>
      <c r="B49" s="71"/>
      <c r="C49" s="68"/>
      <c r="D49" s="68"/>
      <c r="E49" s="68"/>
      <c r="F49" s="68"/>
      <c r="G49" s="71"/>
      <c r="H49" s="71"/>
      <c r="I49" s="71"/>
      <c r="J49" s="71"/>
    </row>
    <row r="50" spans="1:10" x14ac:dyDescent="0.35">
      <c r="A50" s="80" t="s">
        <v>150</v>
      </c>
      <c r="B50" s="71"/>
      <c r="C50" s="68"/>
      <c r="D50" s="71"/>
      <c r="E50" s="71"/>
      <c r="F50" s="71"/>
      <c r="G50" s="71"/>
      <c r="H50" s="71"/>
      <c r="I50" s="71"/>
      <c r="J50" s="71"/>
    </row>
    <row r="51" spans="1:10" x14ac:dyDescent="0.35">
      <c r="A51" s="78" t="s">
        <v>87</v>
      </c>
      <c r="B51" s="68"/>
      <c r="C51" s="68"/>
      <c r="D51" s="71"/>
      <c r="E51" s="71"/>
      <c r="F51" s="71"/>
      <c r="G51" s="71"/>
      <c r="H51" s="71"/>
      <c r="I51" s="71"/>
      <c r="J51" s="71"/>
    </row>
    <row r="52" spans="1:10" x14ac:dyDescent="0.35">
      <c r="A52" s="77" t="s">
        <v>151</v>
      </c>
      <c r="B52" s="68"/>
      <c r="C52" s="68"/>
      <c r="D52" s="71"/>
      <c r="E52" s="71"/>
      <c r="F52" s="71"/>
      <c r="G52" s="71"/>
      <c r="H52" s="71"/>
      <c r="I52" s="71"/>
      <c r="J52" s="71"/>
    </row>
    <row r="53" spans="1:10" x14ac:dyDescent="0.35">
      <c r="A53" s="77" t="s">
        <v>152</v>
      </c>
      <c r="B53" s="68"/>
      <c r="C53" s="68"/>
      <c r="D53" s="71"/>
      <c r="E53" s="71"/>
      <c r="F53" s="71"/>
      <c r="G53" s="71"/>
      <c r="H53" s="71"/>
      <c r="I53" s="71"/>
      <c r="J53" s="71"/>
    </row>
    <row r="54" spans="1:10" ht="15.5" x14ac:dyDescent="0.35">
      <c r="A54" s="77" t="s">
        <v>153</v>
      </c>
      <c r="B54" s="68"/>
      <c r="C54" s="68"/>
      <c r="D54" s="71"/>
      <c r="E54" s="71"/>
      <c r="F54" s="71"/>
      <c r="G54" s="71"/>
      <c r="H54" s="71"/>
      <c r="I54" s="71"/>
      <c r="J54" s="71"/>
    </row>
    <row r="55" spans="1:10" x14ac:dyDescent="0.35">
      <c r="A55" s="78" t="s">
        <v>91</v>
      </c>
      <c r="B55" s="68"/>
      <c r="C55" s="68"/>
      <c r="D55" s="71"/>
      <c r="E55" s="71"/>
      <c r="F55" s="71"/>
      <c r="G55" s="71"/>
      <c r="H55" s="71"/>
      <c r="I55" s="71"/>
      <c r="J55" s="71"/>
    </row>
    <row r="56" spans="1:10" x14ac:dyDescent="0.35">
      <c r="A56" s="77"/>
      <c r="B56" s="68" t="s">
        <v>154</v>
      </c>
      <c r="C56" s="68"/>
      <c r="D56" s="71"/>
      <c r="E56" s="71"/>
      <c r="F56" s="71"/>
      <c r="G56" s="71"/>
      <c r="H56" s="71"/>
      <c r="I56" s="71"/>
      <c r="J56" s="71"/>
    </row>
    <row r="57" spans="1:10" x14ac:dyDescent="0.35">
      <c r="A57" s="77" t="s">
        <v>155</v>
      </c>
      <c r="B57" s="68"/>
      <c r="C57" s="68"/>
      <c r="D57" s="71"/>
      <c r="E57" s="71"/>
      <c r="F57" s="71"/>
      <c r="G57" s="71"/>
      <c r="H57" s="71"/>
      <c r="I57" s="71"/>
      <c r="J57" s="71"/>
    </row>
    <row r="58" spans="1:10" x14ac:dyDescent="0.35">
      <c r="A58" s="77" t="s">
        <v>156</v>
      </c>
      <c r="B58" s="68"/>
      <c r="C58" s="68"/>
      <c r="D58" s="71"/>
      <c r="E58" s="71"/>
      <c r="F58" s="71"/>
      <c r="G58" s="71"/>
      <c r="H58" s="71"/>
      <c r="I58" s="71"/>
      <c r="J58" s="71"/>
    </row>
    <row r="59" spans="1:10" x14ac:dyDescent="0.35">
      <c r="A59" s="78" t="s">
        <v>66</v>
      </c>
      <c r="B59" s="68"/>
      <c r="C59" s="68"/>
      <c r="D59" s="68"/>
      <c r="E59" s="68"/>
      <c r="F59" s="68"/>
      <c r="G59" s="71"/>
      <c r="H59" s="71"/>
      <c r="I59" s="71"/>
      <c r="J59" s="71"/>
    </row>
    <row r="60" spans="1:10" x14ac:dyDescent="0.35">
      <c r="A60" s="77" t="s">
        <v>157</v>
      </c>
      <c r="B60" s="68"/>
      <c r="C60" s="68"/>
      <c r="D60" s="68"/>
      <c r="E60" s="68"/>
      <c r="F60" s="68"/>
      <c r="G60" s="71"/>
      <c r="H60" s="71"/>
      <c r="I60" s="71"/>
      <c r="J60" s="71"/>
    </row>
    <row r="61" spans="1:10" x14ac:dyDescent="0.35">
      <c r="A61" s="78" t="s">
        <v>92</v>
      </c>
      <c r="B61" s="68"/>
      <c r="C61" s="68"/>
      <c r="D61" s="68"/>
      <c r="E61" s="68"/>
      <c r="F61" s="68"/>
      <c r="G61" s="71"/>
      <c r="H61" s="71"/>
      <c r="I61" s="71"/>
      <c r="J61" s="71"/>
    </row>
    <row r="62" spans="1:10" x14ac:dyDescent="0.35">
      <c r="A62" s="68"/>
      <c r="B62" s="78" t="s">
        <v>158</v>
      </c>
      <c r="C62" s="68"/>
      <c r="D62" s="68"/>
      <c r="E62" s="68"/>
      <c r="F62" s="68"/>
      <c r="G62" s="71"/>
      <c r="H62" s="71"/>
      <c r="I62" s="71"/>
      <c r="J62" s="71"/>
    </row>
    <row r="63" spans="1:10" ht="15.5" x14ac:dyDescent="0.35">
      <c r="A63" s="19"/>
      <c r="B63" s="22"/>
      <c r="C63" s="22"/>
      <c r="D63" s="22"/>
      <c r="E63" s="22"/>
      <c r="F63" s="22"/>
    </row>
    <row r="64" spans="1:10" x14ac:dyDescent="0.35">
      <c r="A64" s="77" t="s">
        <v>159</v>
      </c>
      <c r="B64" s="68"/>
      <c r="C64" s="68"/>
      <c r="D64" s="68"/>
      <c r="E64" s="68"/>
      <c r="F64" s="68"/>
      <c r="G64" s="71"/>
      <c r="H64" s="71"/>
      <c r="I64" s="71"/>
    </row>
    <row r="65" spans="1:9" x14ac:dyDescent="0.35">
      <c r="A65" s="81" t="s">
        <v>160</v>
      </c>
      <c r="B65" s="68"/>
      <c r="C65" s="68"/>
      <c r="D65" s="68"/>
      <c r="E65" s="68"/>
      <c r="F65" s="68"/>
      <c r="G65" s="71"/>
      <c r="H65" s="71"/>
      <c r="I65" s="71"/>
    </row>
    <row r="66" spans="1:9" x14ac:dyDescent="0.35">
      <c r="A66" s="81" t="s">
        <v>161</v>
      </c>
      <c r="B66" s="68"/>
      <c r="C66" s="68"/>
      <c r="D66" s="68"/>
      <c r="E66" s="68"/>
      <c r="F66" s="68"/>
      <c r="G66" s="71"/>
      <c r="H66" s="71"/>
      <c r="I66" s="71"/>
    </row>
    <row r="67" spans="1:9" x14ac:dyDescent="0.35">
      <c r="A67" s="82" t="s">
        <v>68</v>
      </c>
      <c r="B67" s="68"/>
      <c r="C67" s="68"/>
      <c r="D67" s="68"/>
      <c r="E67" s="68"/>
      <c r="F67" s="68"/>
      <c r="G67" s="71"/>
      <c r="H67" s="71"/>
      <c r="I67" s="71"/>
    </row>
    <row r="68" spans="1:9" x14ac:dyDescent="0.35">
      <c r="A68" s="78" t="s">
        <v>93</v>
      </c>
      <c r="B68" s="71"/>
      <c r="C68" s="71"/>
      <c r="D68" s="68"/>
      <c r="E68" s="68"/>
      <c r="F68" s="68"/>
      <c r="G68" s="71"/>
      <c r="H68" s="71"/>
      <c r="I68" s="71"/>
    </row>
    <row r="69" spans="1:9" x14ac:dyDescent="0.35">
      <c r="A69" s="81" t="s">
        <v>162</v>
      </c>
      <c r="B69" s="68"/>
      <c r="C69" s="68"/>
      <c r="D69" s="68"/>
      <c r="E69" s="68"/>
      <c r="F69" s="68"/>
      <c r="G69" s="71"/>
      <c r="H69" s="71"/>
      <c r="I69" s="71"/>
    </row>
    <row r="70" spans="1:9" x14ac:dyDescent="0.35">
      <c r="A70" s="81" t="s">
        <v>120</v>
      </c>
      <c r="B70" s="68"/>
      <c r="C70" s="68"/>
      <c r="D70" s="68"/>
      <c r="E70" s="68"/>
      <c r="F70" s="68"/>
      <c r="G70" s="71"/>
      <c r="H70" s="71"/>
      <c r="I70" s="71"/>
    </row>
    <row r="71" spans="1:9" x14ac:dyDescent="0.35">
      <c r="A71" s="81" t="s">
        <v>103</v>
      </c>
      <c r="B71" s="68"/>
      <c r="C71" s="68"/>
      <c r="D71" s="68"/>
      <c r="E71" s="68"/>
      <c r="F71" s="68"/>
      <c r="G71" s="71"/>
      <c r="H71" s="71"/>
      <c r="I71" s="71"/>
    </row>
    <row r="72" spans="1:9" x14ac:dyDescent="0.35">
      <c r="A72" s="81" t="s">
        <v>104</v>
      </c>
      <c r="B72" s="68"/>
      <c r="C72" s="68"/>
      <c r="D72" s="68"/>
      <c r="E72" s="68"/>
      <c r="F72" s="68"/>
      <c r="G72" s="71"/>
      <c r="H72" s="71"/>
      <c r="I72" s="71"/>
    </row>
    <row r="73" spans="1:9" x14ac:dyDescent="0.35">
      <c r="A73" s="81" t="s">
        <v>101</v>
      </c>
      <c r="B73" s="68"/>
      <c r="C73" s="68"/>
      <c r="D73" s="68"/>
      <c r="E73" s="68"/>
      <c r="F73" s="68"/>
      <c r="G73" s="71"/>
      <c r="H73" s="71"/>
      <c r="I73" s="71"/>
    </row>
    <row r="74" spans="1:9" x14ac:dyDescent="0.35">
      <c r="A74" s="81" t="s">
        <v>102</v>
      </c>
      <c r="B74" s="68"/>
      <c r="C74" s="68"/>
      <c r="D74" s="68"/>
      <c r="E74" s="68"/>
      <c r="F74" s="68"/>
      <c r="G74" s="71"/>
      <c r="H74" s="71"/>
      <c r="I74" s="71"/>
    </row>
    <row r="75" spans="1:9" x14ac:dyDescent="0.35">
      <c r="A75" s="71"/>
      <c r="B75" s="71"/>
      <c r="C75" s="71"/>
      <c r="D75" s="68"/>
      <c r="E75" s="68"/>
      <c r="F75" s="68"/>
      <c r="G75" s="71"/>
      <c r="H75" s="71"/>
      <c r="I75" s="71"/>
    </row>
    <row r="76" spans="1:9" ht="15.5" x14ac:dyDescent="0.35">
      <c r="D76" s="22"/>
      <c r="E76" s="22"/>
      <c r="F76" s="22"/>
    </row>
    <row r="77" spans="1:9" ht="15.5" x14ac:dyDescent="0.35">
      <c r="D77" s="22"/>
      <c r="E77" s="22"/>
      <c r="F77" s="22"/>
    </row>
    <row r="78" spans="1:9" ht="15.5" x14ac:dyDescent="0.35">
      <c r="D78" s="22"/>
      <c r="E78" s="22"/>
      <c r="F78" s="22"/>
    </row>
    <row r="79" spans="1:9" ht="15.5" x14ac:dyDescent="0.35">
      <c r="F79" s="22"/>
    </row>
    <row r="80" spans="1:9" ht="15.5" x14ac:dyDescent="0.35">
      <c r="D80" s="22"/>
      <c r="E80" s="22"/>
      <c r="F80" s="22"/>
    </row>
    <row r="81" spans="4:6" ht="15.5" x14ac:dyDescent="0.35">
      <c r="D81" s="22"/>
      <c r="E81" s="22"/>
      <c r="F81" s="22"/>
    </row>
    <row r="82" spans="4:6" ht="15.5" x14ac:dyDescent="0.35">
      <c r="D82" s="22"/>
      <c r="E82" s="22"/>
      <c r="F82" s="22"/>
    </row>
    <row r="83" spans="4:6" ht="15.5" x14ac:dyDescent="0.35">
      <c r="D83" s="22"/>
      <c r="E83" s="22"/>
      <c r="F83" s="22"/>
    </row>
    <row r="84" spans="4:6" ht="15.5" x14ac:dyDescent="0.35">
      <c r="D84" s="22"/>
      <c r="E84" s="22"/>
      <c r="F84" s="22"/>
    </row>
    <row r="85" spans="4:6" ht="15.5" x14ac:dyDescent="0.35">
      <c r="D85" s="22"/>
      <c r="E85" s="22"/>
    </row>
  </sheetData>
  <sheetProtection algorithmName="SHA-512" hashValue="z7T3vnSSMGtqN9j2v09r/nNCERuxPRi+mb/W1tOl37D6tE0sgNNa4bWkNwACtM3Jr+t7TNlJqvXJXZmBolqKhg==" saltValue="M7Txkmq1bp8wdRCKVOSerg==" spinCount="100000" sheet="1" objects="1" scenarios="1" selectLockedCells="1"/>
  <mergeCells count="32">
    <mergeCell ref="J13:J14"/>
    <mergeCell ref="A1:J1"/>
    <mergeCell ref="A6:A7"/>
    <mergeCell ref="H11:H12"/>
    <mergeCell ref="I11:I12"/>
    <mergeCell ref="J11:J12"/>
    <mergeCell ref="D11:D12"/>
    <mergeCell ref="C11:C12"/>
    <mergeCell ref="A11:A12"/>
    <mergeCell ref="C6:J6"/>
    <mergeCell ref="B6:B7"/>
    <mergeCell ref="E11:E12"/>
    <mergeCell ref="E13:E14"/>
    <mergeCell ref="C13:C14"/>
    <mergeCell ref="D13:D14"/>
    <mergeCell ref="H13:H14"/>
    <mergeCell ref="I19:I22"/>
    <mergeCell ref="J19:J22"/>
    <mergeCell ref="A13:A14"/>
    <mergeCell ref="A15:A18"/>
    <mergeCell ref="A19:A22"/>
    <mergeCell ref="H15:H18"/>
    <mergeCell ref="I15:I18"/>
    <mergeCell ref="J15:J18"/>
    <mergeCell ref="C19:C22"/>
    <mergeCell ref="D19:D22"/>
    <mergeCell ref="E19:E22"/>
    <mergeCell ref="H19:H22"/>
    <mergeCell ref="E17:E18"/>
    <mergeCell ref="C15:C18"/>
    <mergeCell ref="D15:D18"/>
    <mergeCell ref="I13:I14"/>
  </mergeCells>
  <pageMargins left="0.44" right="0.62" top="0.3" bottom="0.28000000000000003" header="0.3" footer="0.3"/>
  <pageSetup paperSize="5" scale="70" fitToWidth="0" fitToHeight="0" orientation="landscape" horizontalDpi="300" verticalDpi="300" r:id="rId1"/>
  <rowBreaks count="1" manualBreakCount="1">
    <brk id="22"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
  <sheetViews>
    <sheetView workbookViewId="0">
      <selection activeCell="C7" sqref="C7"/>
    </sheetView>
  </sheetViews>
  <sheetFormatPr defaultRowHeight="14.5" x14ac:dyDescent="0.35"/>
  <sheetData>
    <row r="2" spans="1:4" x14ac:dyDescent="0.35">
      <c r="A2" t="s">
        <v>208</v>
      </c>
      <c r="D2" t="s">
        <v>209</v>
      </c>
    </row>
  </sheetData>
  <customSheetViews>
    <customSheetView guid="{F092CCFA-CA6F-46CA-ACC2-4C39AB452B0D}" state="hidden">
      <selection activeCell="A4" sqref="A4:L28"/>
      <pageMargins left="0.7" right="0.7" top="0.75" bottom="0.75" header="0.3" footer="0.3"/>
    </customSheetView>
    <customSheetView guid="{DD2D1DE9-DC61-494D-8692-2464FDBCF83B}" state="hidden">
      <selection activeCell="A4" sqref="A4:L28"/>
      <pageMargins left="0.7" right="0.7" top="0.75" bottom="0.75" header="0.3" footer="0.3"/>
    </customSheetView>
    <customSheetView guid="{59B7FD3A-22DC-412F-A2DA-BF6F2F967EE8}" state="hidden">
      <selection activeCell="A4" sqref="A4:L28"/>
      <pageMargins left="0.7" right="0.7" top="0.75" bottom="0.75" header="0.3" footer="0.3"/>
    </customSheetView>
    <customSheetView guid="{A765F8A1-EA9F-47A4-98E7-BABDC0610B6C}" state="hidden">
      <selection activeCell="A4" sqref="A4:L28"/>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Entry Form</vt:lpstr>
      <vt:lpstr>Benefit Premiums</vt:lpstr>
      <vt:lpstr>FT Comp Chart &amp; Definitions</vt:lpstr>
      <vt:lpstr>Password</vt:lpstr>
      <vt:lpstr>'Benefit Premiums'!Print_Area</vt:lpstr>
      <vt:lpstr>'Entry Form'!Print_Area</vt:lpstr>
      <vt:lpstr>'FT Comp Chart &amp; Definitions'!Print_Area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Balling</dc:creator>
  <cp:lastModifiedBy>Phyllis B. Jones</cp:lastModifiedBy>
  <cp:lastPrinted>2022-11-18T05:14:18Z</cp:lastPrinted>
  <dcterms:created xsi:type="dcterms:W3CDTF">2011-05-18T22:40:33Z</dcterms:created>
  <dcterms:modified xsi:type="dcterms:W3CDTF">2022-12-12T15:59:27Z</dcterms:modified>
</cp:coreProperties>
</file>